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480" yWindow="225" windowWidth="11340" windowHeight="7245" tabRatio="847"/>
  </bookViews>
  <sheets>
    <sheet name="Genel" sheetId="66" r:id="rId1"/>
    <sheet name="Konular" sheetId="69" r:id="rId2"/>
    <sheet name="A" sheetId="42" r:id="rId3"/>
    <sheet name="B" sheetId="60" r:id="rId4"/>
    <sheet name="C" sheetId="61" state="hidden" r:id="rId5"/>
    <sheet name="D" sheetId="62" state="hidden" r:id="rId6"/>
    <sheet name="A2" sheetId="71" r:id="rId7"/>
    <sheet name="B2" sheetId="72" r:id="rId8"/>
    <sheet name="C2" sheetId="73" state="hidden" r:id="rId9"/>
    <sheet name="D2" sheetId="74" state="hidden" r:id="rId10"/>
    <sheet name="A3" sheetId="75" r:id="rId11"/>
    <sheet name="B3" sheetId="76" r:id="rId12"/>
    <sheet name="C3" sheetId="77" state="hidden" r:id="rId13"/>
    <sheet name="D3" sheetId="78" state="hidden" r:id="rId14"/>
    <sheet name="TÜMÜ-3" sheetId="50" r:id="rId15"/>
  </sheets>
  <definedNames>
    <definedName name="_xlnm._FilterDatabase" localSheetId="0" hidden="1">Genel!$J$8:$M$11</definedName>
    <definedName name="_xlnm.Print_Area" localSheetId="2">A!$A$1:$AH$59</definedName>
    <definedName name="_xlnm.Print_Area" localSheetId="6">'A2'!$A$1:$AH$59</definedName>
    <definedName name="_xlnm.Print_Area" localSheetId="10">'A3'!$A$1:$AP$59</definedName>
    <definedName name="_xlnm.Print_Area" localSheetId="3">B!$A$1:$AH$59</definedName>
    <definedName name="_xlnm.Print_Area" localSheetId="7">'B2'!$A$1:$AH$59</definedName>
    <definedName name="_xlnm.Print_Area" localSheetId="11">'B3'!$A$1:$AI$51</definedName>
    <definedName name="_xlnm.Print_Area" localSheetId="4">'C'!$A$1:$AH$53</definedName>
    <definedName name="_xlnm.Print_Area" localSheetId="8">'C2'!$A$1:$AH$53</definedName>
    <definedName name="_xlnm.Print_Area" localSheetId="12">'C3'!$A$1:$AP$53</definedName>
    <definedName name="_xlnm.Print_Area" localSheetId="5">D!$A$1:$AH$52</definedName>
    <definedName name="_xlnm.Print_Area" localSheetId="9">'D2'!$A$1:$AH$52</definedName>
    <definedName name="_xlnm.Print_Area" localSheetId="13">'D3'!$A$1:$AO$52</definedName>
  </definedNames>
  <calcPr calcId="145621"/>
</workbook>
</file>

<file path=xl/calcChain.xml><?xml version="1.0" encoding="utf-8"?>
<calcChain xmlns="http://schemas.openxmlformats.org/spreadsheetml/2006/main">
  <c r="A1" i="50" l="1"/>
  <c r="K46" i="50"/>
  <c r="AC24" i="75" l="1"/>
  <c r="L13" i="50"/>
  <c r="K13" i="50"/>
  <c r="N23" i="50"/>
  <c r="N24" i="50"/>
  <c r="L24" i="50"/>
  <c r="K23" i="50"/>
  <c r="K24" i="50"/>
  <c r="K25" i="50" s="1"/>
  <c r="J25" i="50"/>
  <c r="I25" i="50"/>
  <c r="AM22" i="78"/>
  <c r="AL22" i="78"/>
  <c r="AJ22" i="78"/>
  <c r="AB22" i="78"/>
  <c r="AA22" i="78"/>
  <c r="Z22" i="78"/>
  <c r="Y22" i="78"/>
  <c r="X22" i="78"/>
  <c r="W22" i="78"/>
  <c r="V22" i="78"/>
  <c r="U22" i="78"/>
  <c r="T22" i="78"/>
  <c r="S22" i="78"/>
  <c r="Q22" i="78"/>
  <c r="P22" i="78"/>
  <c r="O22" i="78"/>
  <c r="N22" i="78"/>
  <c r="M22" i="78"/>
  <c r="L22" i="78"/>
  <c r="K22" i="78"/>
  <c r="J22" i="78"/>
  <c r="I22" i="78"/>
  <c r="H22" i="78"/>
  <c r="G22" i="78"/>
  <c r="AM21" i="78"/>
  <c r="AL21" i="78"/>
  <c r="AJ21" i="78"/>
  <c r="AB21" i="78"/>
  <c r="AA21" i="78"/>
  <c r="Z21" i="78"/>
  <c r="Y21" i="78"/>
  <c r="X21" i="78"/>
  <c r="W21" i="78"/>
  <c r="V21" i="78"/>
  <c r="U21" i="78"/>
  <c r="T21" i="78"/>
  <c r="S21" i="78"/>
  <c r="Q21" i="78"/>
  <c r="P21" i="78"/>
  <c r="O21" i="78"/>
  <c r="N21" i="78"/>
  <c r="M21" i="78"/>
  <c r="L21" i="78"/>
  <c r="K21" i="78"/>
  <c r="J21" i="78"/>
  <c r="I21" i="78"/>
  <c r="H21" i="78"/>
  <c r="G21" i="78"/>
  <c r="AM20" i="78"/>
  <c r="AL20" i="78"/>
  <c r="AJ20" i="78"/>
  <c r="AB20" i="78"/>
  <c r="AA20" i="78"/>
  <c r="Z20" i="78"/>
  <c r="Y20" i="78"/>
  <c r="X20" i="78"/>
  <c r="W20" i="78"/>
  <c r="V20" i="78"/>
  <c r="U20" i="78"/>
  <c r="T20" i="78"/>
  <c r="S20" i="78"/>
  <c r="Q20" i="78"/>
  <c r="P20" i="78"/>
  <c r="O20" i="78"/>
  <c r="N20" i="78"/>
  <c r="M20" i="78"/>
  <c r="L20" i="78"/>
  <c r="K20" i="78"/>
  <c r="J20" i="78"/>
  <c r="I20" i="78"/>
  <c r="H20" i="78"/>
  <c r="G20" i="78"/>
  <c r="AM19" i="78"/>
  <c r="AL19" i="78"/>
  <c r="AJ19" i="78"/>
  <c r="AB19" i="78"/>
  <c r="AA19" i="78"/>
  <c r="Z19" i="78"/>
  <c r="Y19" i="78"/>
  <c r="X19" i="78"/>
  <c r="W19" i="78"/>
  <c r="V19" i="78"/>
  <c r="U19" i="78"/>
  <c r="T19" i="78"/>
  <c r="S19" i="78"/>
  <c r="R19" i="78"/>
  <c r="Q19" i="78"/>
  <c r="P19" i="78"/>
  <c r="O19" i="78"/>
  <c r="N19" i="78"/>
  <c r="M19" i="78"/>
  <c r="L19" i="78"/>
  <c r="K19" i="78"/>
  <c r="J19" i="78"/>
  <c r="I19" i="78"/>
  <c r="H19" i="78"/>
  <c r="G19" i="78"/>
  <c r="AN19" i="78" s="1"/>
  <c r="AO19" i="78" s="1"/>
  <c r="AI18" i="78"/>
  <c r="AH18" i="78"/>
  <c r="N18" i="78"/>
  <c r="K18" i="78"/>
  <c r="AO17" i="78"/>
  <c r="AN17" i="78"/>
  <c r="AO16" i="78"/>
  <c r="AN16" i="78"/>
  <c r="AO15" i="78"/>
  <c r="AN15" i="78"/>
  <c r="AO14" i="78"/>
  <c r="AN14" i="78"/>
  <c r="AO13" i="78"/>
  <c r="AN13" i="78"/>
  <c r="AO12" i="78"/>
  <c r="AN12" i="78"/>
  <c r="AO11" i="78"/>
  <c r="AN11" i="78"/>
  <c r="AO10" i="78"/>
  <c r="AN10" i="78"/>
  <c r="AO9" i="78"/>
  <c r="AO20" i="78" s="1"/>
  <c r="AN9" i="78"/>
  <c r="AN20" i="78" s="1"/>
  <c r="AM7" i="78"/>
  <c r="AM18" i="78" s="1"/>
  <c r="AL7" i="78"/>
  <c r="AL18" i="78" s="1"/>
  <c r="AK7" i="78"/>
  <c r="AK18" i="78" s="1"/>
  <c r="AJ7" i="78"/>
  <c r="AJ18" i="78" s="1"/>
  <c r="AI7" i="78"/>
  <c r="AH7" i="78"/>
  <c r="AG7" i="78"/>
  <c r="AG18" i="78" s="1"/>
  <c r="AF7" i="78"/>
  <c r="AF18" i="78" s="1"/>
  <c r="AE7" i="78"/>
  <c r="AE18" i="78" s="1"/>
  <c r="AD7" i="78"/>
  <c r="AD18" i="78" s="1"/>
  <c r="AC7" i="78"/>
  <c r="AC18" i="78" s="1"/>
  <c r="AB7" i="78"/>
  <c r="AB18" i="78" s="1"/>
  <c r="AA7" i="78"/>
  <c r="AA18" i="78" s="1"/>
  <c r="Z7" i="78"/>
  <c r="Z18" i="78" s="1"/>
  <c r="Y7" i="78"/>
  <c r="Y18" i="78" s="1"/>
  <c r="X7" i="78"/>
  <c r="X18" i="78" s="1"/>
  <c r="W7" i="78"/>
  <c r="W18" i="78" s="1"/>
  <c r="V7" i="78"/>
  <c r="V18" i="78" s="1"/>
  <c r="U7" i="78"/>
  <c r="U18" i="78" s="1"/>
  <c r="T7" i="78"/>
  <c r="T18" i="78" s="1"/>
  <c r="S7" i="78"/>
  <c r="S18" i="78" s="1"/>
  <c r="R7" i="78"/>
  <c r="R18" i="78" s="1"/>
  <c r="Q7" i="78"/>
  <c r="Q18" i="78" s="1"/>
  <c r="P7" i="78"/>
  <c r="P18" i="78" s="1"/>
  <c r="O7" i="78"/>
  <c r="O18" i="78" s="1"/>
  <c r="N7" i="78"/>
  <c r="M7" i="78"/>
  <c r="M18" i="78" s="1"/>
  <c r="L7" i="78"/>
  <c r="L18" i="78" s="1"/>
  <c r="K7" i="78"/>
  <c r="J7" i="78"/>
  <c r="J18" i="78" s="1"/>
  <c r="I7" i="78"/>
  <c r="I18" i="78" s="1"/>
  <c r="H7" i="78"/>
  <c r="H18" i="78" s="1"/>
  <c r="G7" i="78"/>
  <c r="AM6" i="78"/>
  <c r="AL6" i="78"/>
  <c r="AK6" i="78"/>
  <c r="AJ6" i="78"/>
  <c r="AI6" i="78"/>
  <c r="AH6" i="78"/>
  <c r="AG6" i="78"/>
  <c r="AF6" i="78"/>
  <c r="AE6" i="78"/>
  <c r="AD6" i="78"/>
  <c r="AC6" i="78"/>
  <c r="AB6" i="78"/>
  <c r="AA6" i="78"/>
  <c r="Z6" i="78"/>
  <c r="Y6" i="78"/>
  <c r="X6" i="78"/>
  <c r="W6" i="78"/>
  <c r="V6" i="78"/>
  <c r="U6" i="78"/>
  <c r="T6" i="78"/>
  <c r="S6" i="78"/>
  <c r="R6" i="78"/>
  <c r="Q6" i="78"/>
  <c r="P6" i="78"/>
  <c r="O6" i="78"/>
  <c r="N6" i="78"/>
  <c r="M6" i="78"/>
  <c r="L6" i="78"/>
  <c r="K6" i="78"/>
  <c r="J6" i="78"/>
  <c r="I6" i="78"/>
  <c r="H6" i="78"/>
  <c r="G6" i="78"/>
  <c r="AM22" i="77"/>
  <c r="AL22" i="77"/>
  <c r="AJ22" i="77"/>
  <c r="AB22" i="77"/>
  <c r="AA22" i="77"/>
  <c r="Z22" i="77"/>
  <c r="Y22" i="77"/>
  <c r="X22" i="77"/>
  <c r="W22" i="77"/>
  <c r="V22" i="77"/>
  <c r="U22" i="77"/>
  <c r="T22" i="77"/>
  <c r="S22" i="77"/>
  <c r="Q22" i="77"/>
  <c r="P22" i="77"/>
  <c r="O22" i="77"/>
  <c r="N22" i="77"/>
  <c r="M22" i="77"/>
  <c r="L22" i="77"/>
  <c r="K22" i="77"/>
  <c r="J22" i="77"/>
  <c r="I22" i="77"/>
  <c r="H22" i="77"/>
  <c r="G22" i="77"/>
  <c r="AM21" i="77"/>
  <c r="AL21" i="77"/>
  <c r="AJ21" i="77"/>
  <c r="AB21" i="77"/>
  <c r="AA21" i="77"/>
  <c r="Z21" i="77"/>
  <c r="Y21" i="77"/>
  <c r="X21" i="77"/>
  <c r="W21" i="77"/>
  <c r="V21" i="77"/>
  <c r="U21" i="77"/>
  <c r="T21" i="77"/>
  <c r="S21" i="77"/>
  <c r="Q21" i="77"/>
  <c r="P21" i="77"/>
  <c r="O21" i="77"/>
  <c r="N21" i="77"/>
  <c r="M21" i="77"/>
  <c r="L21" i="77"/>
  <c r="K21" i="77"/>
  <c r="J21" i="77"/>
  <c r="I21" i="77"/>
  <c r="H21" i="77"/>
  <c r="G21" i="77"/>
  <c r="AM20" i="77"/>
  <c r="AL20" i="77"/>
  <c r="AJ20" i="77"/>
  <c r="AB20" i="77"/>
  <c r="AA20" i="77"/>
  <c r="Z20" i="77"/>
  <c r="Y20" i="77"/>
  <c r="X20" i="77"/>
  <c r="W20" i="77"/>
  <c r="V20" i="77"/>
  <c r="U20" i="77"/>
  <c r="T20" i="77"/>
  <c r="S20" i="77"/>
  <c r="Q20" i="77"/>
  <c r="P20" i="77"/>
  <c r="O20" i="77"/>
  <c r="N20" i="77"/>
  <c r="M20" i="77"/>
  <c r="L20" i="77"/>
  <c r="K20" i="77"/>
  <c r="J20" i="77"/>
  <c r="I20" i="77"/>
  <c r="H20" i="77"/>
  <c r="G20" i="77"/>
  <c r="AM19" i="77"/>
  <c r="AL19" i="77"/>
  <c r="AJ19" i="77"/>
  <c r="AB19" i="77"/>
  <c r="AA19" i="77"/>
  <c r="Z19" i="77"/>
  <c r="Y19" i="77"/>
  <c r="X19" i="77"/>
  <c r="W19" i="77"/>
  <c r="V19" i="77"/>
  <c r="U19" i="77"/>
  <c r="T19" i="77"/>
  <c r="S19" i="77"/>
  <c r="R19" i="77"/>
  <c r="Q19" i="77"/>
  <c r="P19" i="77"/>
  <c r="O19" i="77"/>
  <c r="N19" i="77"/>
  <c r="M19" i="77"/>
  <c r="L19" i="77"/>
  <c r="K19" i="77"/>
  <c r="J19" i="77"/>
  <c r="I19" i="77"/>
  <c r="H19" i="77"/>
  <c r="G19" i="77"/>
  <c r="AN19" i="77" s="1"/>
  <c r="AO19" i="77" s="1"/>
  <c r="AL18" i="77"/>
  <c r="AH18" i="77"/>
  <c r="V18" i="77"/>
  <c r="U18" i="77"/>
  <c r="N18" i="77"/>
  <c r="AO17" i="77"/>
  <c r="AN17" i="77"/>
  <c r="AO16" i="77"/>
  <c r="AN16" i="77"/>
  <c r="AO15" i="77"/>
  <c r="AN15" i="77"/>
  <c r="AO14" i="77"/>
  <c r="AN14" i="77"/>
  <c r="AO13" i="77"/>
  <c r="AN13" i="77"/>
  <c r="AO12" i="77"/>
  <c r="AN12" i="77"/>
  <c r="AO11" i="77"/>
  <c r="AN11" i="77"/>
  <c r="AO10" i="77"/>
  <c r="AN10" i="77"/>
  <c r="AO9" i="77"/>
  <c r="AO20" i="77" s="1"/>
  <c r="AN9" i="77"/>
  <c r="AN20" i="77" s="1"/>
  <c r="AM7" i="77"/>
  <c r="AM18" i="77" s="1"/>
  <c r="AL7" i="77"/>
  <c r="AK7" i="77"/>
  <c r="AK18" i="77" s="1"/>
  <c r="AJ7" i="77"/>
  <c r="AJ18" i="77" s="1"/>
  <c r="AI7" i="77"/>
  <c r="AI18" i="77" s="1"/>
  <c r="AH7" i="77"/>
  <c r="AG7" i="77"/>
  <c r="AG18" i="77" s="1"/>
  <c r="AF7" i="77"/>
  <c r="AF18" i="77" s="1"/>
  <c r="AE7" i="77"/>
  <c r="AE18" i="77" s="1"/>
  <c r="AD7" i="77"/>
  <c r="AD18" i="77" s="1"/>
  <c r="AC7" i="77"/>
  <c r="AC18" i="77" s="1"/>
  <c r="AB7" i="77"/>
  <c r="AB18" i="77" s="1"/>
  <c r="AA7" i="77"/>
  <c r="AA18" i="77" s="1"/>
  <c r="Z7" i="77"/>
  <c r="Z18" i="77" s="1"/>
  <c r="Y7" i="77"/>
  <c r="Y18" i="77" s="1"/>
  <c r="X7" i="77"/>
  <c r="X18" i="77" s="1"/>
  <c r="W7" i="77"/>
  <c r="W18" i="77" s="1"/>
  <c r="V7" i="77"/>
  <c r="U7" i="77"/>
  <c r="T7" i="77"/>
  <c r="T18" i="77" s="1"/>
  <c r="S7" i="77"/>
  <c r="S18" i="77" s="1"/>
  <c r="R7" i="77"/>
  <c r="R18" i="77" s="1"/>
  <c r="Q7" i="77"/>
  <c r="Q18" i="77" s="1"/>
  <c r="P7" i="77"/>
  <c r="P18" i="77" s="1"/>
  <c r="O7" i="77"/>
  <c r="O18" i="77" s="1"/>
  <c r="N7" i="77"/>
  <c r="M7" i="77"/>
  <c r="M18" i="77" s="1"/>
  <c r="L7" i="77"/>
  <c r="L18" i="77" s="1"/>
  <c r="K7" i="77"/>
  <c r="K18" i="77" s="1"/>
  <c r="J7" i="77"/>
  <c r="J18" i="77" s="1"/>
  <c r="I7" i="77"/>
  <c r="I18" i="77" s="1"/>
  <c r="H7" i="77"/>
  <c r="H18" i="77" s="1"/>
  <c r="G7" i="77"/>
  <c r="AM6" i="77"/>
  <c r="AL6" i="77"/>
  <c r="AK6" i="77"/>
  <c r="AJ6" i="77"/>
  <c r="AI6" i="77"/>
  <c r="AH6" i="77"/>
  <c r="AG6" i="77"/>
  <c r="AF6" i="77"/>
  <c r="AE6" i="77"/>
  <c r="AD6" i="77"/>
  <c r="AC6" i="77"/>
  <c r="AB6" i="77"/>
  <c r="AA6" i="77"/>
  <c r="Z6" i="77"/>
  <c r="Y6" i="77"/>
  <c r="X6" i="77"/>
  <c r="W6" i="77"/>
  <c r="V6" i="77"/>
  <c r="U6" i="77"/>
  <c r="T6" i="77"/>
  <c r="S6" i="77"/>
  <c r="R6" i="77"/>
  <c r="Q6" i="77"/>
  <c r="P6" i="77"/>
  <c r="O6" i="77"/>
  <c r="N6" i="77"/>
  <c r="M6" i="77"/>
  <c r="L6" i="77"/>
  <c r="K6" i="77"/>
  <c r="J6" i="77"/>
  <c r="I6" i="77"/>
  <c r="H6" i="77"/>
  <c r="G6" i="77"/>
  <c r="AM7" i="76"/>
  <c r="AM18" i="76" s="1"/>
  <c r="AM26" i="76" s="1"/>
  <c r="AL7" i="76"/>
  <c r="AK7" i="76"/>
  <c r="AJ7" i="76"/>
  <c r="AJ18" i="76" s="1"/>
  <c r="AJ26" i="76" s="1"/>
  <c r="AI7" i="76"/>
  <c r="AH7" i="76"/>
  <c r="AH18" i="76" s="1"/>
  <c r="AG7" i="76"/>
  <c r="AG18" i="76" s="1"/>
  <c r="AF7" i="76"/>
  <c r="AF18" i="76" s="1"/>
  <c r="AE7" i="76"/>
  <c r="AE18" i="76" s="1"/>
  <c r="AD7" i="76"/>
  <c r="AC7" i="76"/>
  <c r="AB7" i="76"/>
  <c r="AB18" i="76" s="1"/>
  <c r="AB26" i="76" s="1"/>
  <c r="AA7" i="76"/>
  <c r="AA18" i="76" s="1"/>
  <c r="AA26" i="76" s="1"/>
  <c r="Z7" i="76"/>
  <c r="Z18" i="76" s="1"/>
  <c r="Z26" i="76" s="1"/>
  <c r="Y7" i="76"/>
  <c r="X7" i="76"/>
  <c r="X18" i="76" s="1"/>
  <c r="X26" i="76" s="1"/>
  <c r="W7" i="76"/>
  <c r="W18" i="76" s="1"/>
  <c r="W26" i="76" s="1"/>
  <c r="V7" i="76"/>
  <c r="V18" i="76" s="1"/>
  <c r="V26" i="76" s="1"/>
  <c r="U7" i="76"/>
  <c r="U18" i="76" s="1"/>
  <c r="U26" i="76" s="1"/>
  <c r="T7" i="76"/>
  <c r="T18" i="76" s="1"/>
  <c r="T26" i="76" s="1"/>
  <c r="S7" i="76"/>
  <c r="R7" i="76"/>
  <c r="Q7" i="76"/>
  <c r="Q18" i="76" s="1"/>
  <c r="Q26" i="76" s="1"/>
  <c r="P7" i="76"/>
  <c r="P18" i="76" s="1"/>
  <c r="P26" i="76" s="1"/>
  <c r="O7" i="76"/>
  <c r="O18" i="76" s="1"/>
  <c r="O26" i="76" s="1"/>
  <c r="N7" i="76"/>
  <c r="M7" i="76"/>
  <c r="L7" i="76"/>
  <c r="L18" i="76" s="1"/>
  <c r="L26" i="76" s="1"/>
  <c r="K7" i="76"/>
  <c r="J7" i="76"/>
  <c r="I7" i="76"/>
  <c r="I18" i="76" s="1"/>
  <c r="I26" i="76" s="1"/>
  <c r="H7" i="76"/>
  <c r="H18" i="76" s="1"/>
  <c r="H26" i="76" s="1"/>
  <c r="G7" i="76"/>
  <c r="AM6" i="76"/>
  <c r="AL6" i="76"/>
  <c r="AK6" i="76"/>
  <c r="AJ6" i="76"/>
  <c r="AI6" i="76"/>
  <c r="AH6" i="76"/>
  <c r="AG6" i="76"/>
  <c r="AF6" i="76"/>
  <c r="AE6" i="76"/>
  <c r="AD6" i="76"/>
  <c r="AC6" i="76"/>
  <c r="AB6" i="76"/>
  <c r="AA6" i="76"/>
  <c r="Z6" i="76"/>
  <c r="Y6" i="76"/>
  <c r="X6" i="76"/>
  <c r="W6" i="76"/>
  <c r="V6" i="76"/>
  <c r="U6" i="76"/>
  <c r="T6" i="76"/>
  <c r="S6" i="76"/>
  <c r="R6" i="76"/>
  <c r="Q6" i="76"/>
  <c r="P6" i="76"/>
  <c r="O6" i="76"/>
  <c r="N6" i="76"/>
  <c r="M6" i="76"/>
  <c r="L6" i="76"/>
  <c r="K6" i="76"/>
  <c r="J6" i="76"/>
  <c r="I6" i="76"/>
  <c r="H6" i="76"/>
  <c r="G6" i="76"/>
  <c r="AJ7" i="75"/>
  <c r="AI7" i="75"/>
  <c r="AH7" i="75"/>
  <c r="AG7" i="75"/>
  <c r="AF7" i="75"/>
  <c r="AE7" i="75"/>
  <c r="AM6" i="75"/>
  <c r="AL6" i="75"/>
  <c r="AK6" i="75"/>
  <c r="AJ6" i="75"/>
  <c r="AI6" i="75"/>
  <c r="AH6" i="75"/>
  <c r="AG6" i="75"/>
  <c r="AF6" i="75"/>
  <c r="AE6" i="75"/>
  <c r="AD6" i="75"/>
  <c r="AC6" i="75"/>
  <c r="AB6" i="75"/>
  <c r="AA6" i="75"/>
  <c r="Z6" i="75"/>
  <c r="Y6" i="75"/>
  <c r="X6" i="75"/>
  <c r="W6" i="75"/>
  <c r="V6" i="75"/>
  <c r="U6" i="75"/>
  <c r="T6" i="75"/>
  <c r="S6" i="75"/>
  <c r="R6" i="75"/>
  <c r="Q6" i="75"/>
  <c r="P6" i="75"/>
  <c r="O6" i="75"/>
  <c r="N6" i="75"/>
  <c r="M6" i="75"/>
  <c r="L6" i="75"/>
  <c r="K6" i="75"/>
  <c r="J6" i="75"/>
  <c r="I6" i="75"/>
  <c r="G6" i="75"/>
  <c r="AM7" i="75"/>
  <c r="AL7" i="75"/>
  <c r="AK7" i="75"/>
  <c r="AD7" i="75"/>
  <c r="AC7" i="75"/>
  <c r="AB7" i="75"/>
  <c r="AA7" i="75"/>
  <c r="Z7" i="75"/>
  <c r="Y7" i="75"/>
  <c r="X7" i="75"/>
  <c r="W7" i="75"/>
  <c r="V7" i="75"/>
  <c r="U7" i="75"/>
  <c r="T7" i="75"/>
  <c r="S7" i="75"/>
  <c r="R7" i="75"/>
  <c r="Q7" i="75"/>
  <c r="P7" i="75"/>
  <c r="O7" i="75"/>
  <c r="N7" i="75"/>
  <c r="M7" i="75"/>
  <c r="L7" i="75"/>
  <c r="K7" i="75"/>
  <c r="J7" i="75"/>
  <c r="I7" i="75"/>
  <c r="H7" i="75"/>
  <c r="G7" i="75"/>
  <c r="H6" i="75"/>
  <c r="N22" i="50"/>
  <c r="L22" i="50"/>
  <c r="K22" i="50"/>
  <c r="T52" i="76"/>
  <c r="H22" i="50"/>
  <c r="G22" i="50"/>
  <c r="F22" i="50"/>
  <c r="E22" i="50"/>
  <c r="D22" i="50"/>
  <c r="AB51" i="76"/>
  <c r="AB50" i="76"/>
  <c r="T50" i="76"/>
  <c r="G41" i="76"/>
  <c r="G38" i="76"/>
  <c r="G37" i="76"/>
  <c r="AJ27" i="76"/>
  <c r="Y27" i="76"/>
  <c r="X27" i="76"/>
  <c r="U27" i="76"/>
  <c r="R27" i="76"/>
  <c r="Q27" i="76"/>
  <c r="P27" i="76"/>
  <c r="M27" i="76"/>
  <c r="I27" i="76"/>
  <c r="H27" i="76"/>
  <c r="R26" i="76"/>
  <c r="AM22" i="76"/>
  <c r="AL22" i="76"/>
  <c r="AJ22" i="76"/>
  <c r="AB22" i="76"/>
  <c r="AA22" i="76"/>
  <c r="Z22" i="76"/>
  <c r="Y22" i="76"/>
  <c r="X22" i="76"/>
  <c r="W22" i="76"/>
  <c r="V22" i="76"/>
  <c r="U22" i="76"/>
  <c r="T22" i="76"/>
  <c r="S22" i="76"/>
  <c r="Q22" i="76"/>
  <c r="P22" i="76"/>
  <c r="O22" i="76"/>
  <c r="N22" i="76"/>
  <c r="M22" i="76"/>
  <c r="L22" i="76"/>
  <c r="K22" i="76"/>
  <c r="J22" i="76"/>
  <c r="I22" i="76"/>
  <c r="H22" i="76"/>
  <c r="G22" i="76"/>
  <c r="AM21" i="76"/>
  <c r="AL21" i="76"/>
  <c r="AJ21" i="76"/>
  <c r="AB21" i="76"/>
  <c r="AA21" i="76"/>
  <c r="Z21" i="76"/>
  <c r="Y21" i="76"/>
  <c r="X21" i="76"/>
  <c r="W21" i="76"/>
  <c r="V21" i="76"/>
  <c r="U21" i="76"/>
  <c r="T21" i="76"/>
  <c r="S21" i="76"/>
  <c r="Q21" i="76"/>
  <c r="P21" i="76"/>
  <c r="O21" i="76"/>
  <c r="N21" i="76"/>
  <c r="M21" i="76"/>
  <c r="L21" i="76"/>
  <c r="K21" i="76"/>
  <c r="J21" i="76"/>
  <c r="I21" i="76"/>
  <c r="H21" i="76"/>
  <c r="G21" i="76"/>
  <c r="AM20" i="76"/>
  <c r="AL20" i="76"/>
  <c r="AJ20" i="76"/>
  <c r="AB20" i="76"/>
  <c r="AA20" i="76"/>
  <c r="Z20" i="76"/>
  <c r="Y20" i="76"/>
  <c r="X20" i="76"/>
  <c r="W20" i="76"/>
  <c r="V20" i="76"/>
  <c r="U20" i="76"/>
  <c r="T20" i="76"/>
  <c r="S20" i="76"/>
  <c r="Q20" i="76"/>
  <c r="P20" i="76"/>
  <c r="O20" i="76"/>
  <c r="N20" i="76"/>
  <c r="M20" i="76"/>
  <c r="L20" i="76"/>
  <c r="K20" i="76"/>
  <c r="J20" i="76"/>
  <c r="I20" i="76"/>
  <c r="H20" i="76"/>
  <c r="G20" i="76"/>
  <c r="AM19" i="76"/>
  <c r="AM27" i="76" s="1"/>
  <c r="AL19" i="76"/>
  <c r="AL27" i="76" s="1"/>
  <c r="AJ19" i="76"/>
  <c r="AB19" i="76"/>
  <c r="AB27" i="76" s="1"/>
  <c r="AA19" i="76"/>
  <c r="AA27" i="76" s="1"/>
  <c r="Z19" i="76"/>
  <c r="Z27" i="76" s="1"/>
  <c r="Y19" i="76"/>
  <c r="X19" i="76"/>
  <c r="W19" i="76"/>
  <c r="W27" i="76" s="1"/>
  <c r="V19" i="76"/>
  <c r="V27" i="76" s="1"/>
  <c r="U19" i="76"/>
  <c r="T19" i="76"/>
  <c r="T27" i="76" s="1"/>
  <c r="S19" i="76"/>
  <c r="S27" i="76" s="1"/>
  <c r="R19" i="76"/>
  <c r="Q19" i="76"/>
  <c r="P19" i="76"/>
  <c r="O19" i="76"/>
  <c r="O27" i="76" s="1"/>
  <c r="N19" i="76"/>
  <c r="N27" i="76" s="1"/>
  <c r="M19" i="76"/>
  <c r="L19" i="76"/>
  <c r="L27" i="76" s="1"/>
  <c r="K19" i="76"/>
  <c r="K27" i="76" s="1"/>
  <c r="J19" i="76"/>
  <c r="J27" i="76" s="1"/>
  <c r="I19" i="76"/>
  <c r="H19" i="76"/>
  <c r="G19" i="76"/>
  <c r="AN19" i="76" s="1"/>
  <c r="AK18" i="76"/>
  <c r="AI18" i="76"/>
  <c r="AD18" i="76"/>
  <c r="AC18" i="76"/>
  <c r="AO17" i="76"/>
  <c r="AN17" i="76"/>
  <c r="AO16" i="76"/>
  <c r="AN16" i="76"/>
  <c r="AO15" i="76"/>
  <c r="AN15" i="76"/>
  <c r="AO14" i="76"/>
  <c r="AN14" i="76"/>
  <c r="AO13" i="76"/>
  <c r="AN13" i="76"/>
  <c r="AO12" i="76"/>
  <c r="AN12" i="76"/>
  <c r="AO11" i="76"/>
  <c r="AN11" i="76"/>
  <c r="AO10" i="76"/>
  <c r="AN10" i="76"/>
  <c r="AO9" i="76"/>
  <c r="AN9" i="76"/>
  <c r="G39" i="76" s="1"/>
  <c r="AL18" i="76"/>
  <c r="AL26" i="76" s="1"/>
  <c r="Y18" i="76"/>
  <c r="Y26" i="76" s="1"/>
  <c r="S18" i="76"/>
  <c r="S26" i="76" s="1"/>
  <c r="R18" i="76"/>
  <c r="N18" i="76"/>
  <c r="N26" i="76" s="1"/>
  <c r="M18" i="76"/>
  <c r="M26" i="76" s="1"/>
  <c r="K18" i="76"/>
  <c r="K26" i="76" s="1"/>
  <c r="J18" i="76"/>
  <c r="J26" i="76" s="1"/>
  <c r="M4" i="76"/>
  <c r="AB3" i="76"/>
  <c r="AB5" i="76" s="1"/>
  <c r="D3" i="76"/>
  <c r="K44" i="50"/>
  <c r="S36" i="50"/>
  <c r="K36" i="50"/>
  <c r="AN7" i="76" l="1"/>
  <c r="AO7" i="76" s="1"/>
  <c r="AN7" i="77"/>
  <c r="AO7" i="77" s="1"/>
  <c r="AN7" i="78"/>
  <c r="AO7" i="78" s="1"/>
  <c r="G18" i="78"/>
  <c r="AN18" i="78" s="1"/>
  <c r="AO18" i="78" s="1"/>
  <c r="G18" i="77"/>
  <c r="AN18" i="77" s="1"/>
  <c r="AO18" i="77" s="1"/>
  <c r="Y38" i="76"/>
  <c r="G43" i="76"/>
  <c r="AJ38" i="76"/>
  <c r="Y39" i="76"/>
  <c r="AJ39" i="76" s="1"/>
  <c r="AO19" i="76"/>
  <c r="G44" i="76"/>
  <c r="AO20" i="76"/>
  <c r="S39" i="76"/>
  <c r="S41" i="76"/>
  <c r="G18" i="76"/>
  <c r="G27" i="76"/>
  <c r="G42" i="76"/>
  <c r="S42" i="76"/>
  <c r="G40" i="76"/>
  <c r="S40" i="76"/>
  <c r="S43" i="76"/>
  <c r="AN20" i="76"/>
  <c r="G37" i="77"/>
  <c r="L23" i="50" s="1"/>
  <c r="J23" i="50"/>
  <c r="I23" i="50"/>
  <c r="N16" i="50"/>
  <c r="J22" i="50"/>
  <c r="I22" i="50"/>
  <c r="J24" i="50"/>
  <c r="I24" i="50"/>
  <c r="T50" i="77"/>
  <c r="N21" i="50"/>
  <c r="O21" i="50" s="1"/>
  <c r="L21" i="50"/>
  <c r="K21" i="50"/>
  <c r="J21" i="50"/>
  <c r="I21" i="50"/>
  <c r="H21" i="50"/>
  <c r="G21" i="50"/>
  <c r="F21" i="50"/>
  <c r="E21" i="50"/>
  <c r="D21" i="50"/>
  <c r="M24" i="50"/>
  <c r="H24" i="50"/>
  <c r="G24" i="50"/>
  <c r="F24" i="50"/>
  <c r="E24" i="50"/>
  <c r="D24" i="50"/>
  <c r="M21" i="50"/>
  <c r="J16" i="50"/>
  <c r="J15" i="50"/>
  <c r="I13" i="50"/>
  <c r="L16" i="50"/>
  <c r="K16" i="50"/>
  <c r="I16" i="50"/>
  <c r="H16" i="50"/>
  <c r="G16" i="50"/>
  <c r="F16" i="50"/>
  <c r="E16" i="50"/>
  <c r="D16" i="50"/>
  <c r="I15" i="50"/>
  <c r="K14" i="50"/>
  <c r="J14" i="50"/>
  <c r="I14" i="50"/>
  <c r="G25" i="42"/>
  <c r="H25" i="42"/>
  <c r="I25" i="42"/>
  <c r="J25" i="42"/>
  <c r="K25" i="42"/>
  <c r="L25" i="42"/>
  <c r="M25" i="42"/>
  <c r="N25" i="42"/>
  <c r="O25" i="42"/>
  <c r="P25" i="42"/>
  <c r="Q25" i="42"/>
  <c r="R25" i="42"/>
  <c r="S25" i="42"/>
  <c r="T25" i="42"/>
  <c r="U25" i="42"/>
  <c r="V25" i="42"/>
  <c r="W25" i="42"/>
  <c r="X25" i="42"/>
  <c r="Y25" i="42"/>
  <c r="Z25" i="42"/>
  <c r="AA25" i="42"/>
  <c r="AB25" i="42"/>
  <c r="AC25" i="42"/>
  <c r="AD25" i="42"/>
  <c r="AE25" i="42"/>
  <c r="AF25" i="42"/>
  <c r="AG25" i="42" s="1"/>
  <c r="G26" i="42"/>
  <c r="H26" i="42"/>
  <c r="I26" i="42"/>
  <c r="J26" i="42"/>
  <c r="K26" i="42"/>
  <c r="L26" i="42"/>
  <c r="M26" i="42"/>
  <c r="N26" i="42"/>
  <c r="O26" i="42"/>
  <c r="P26" i="42"/>
  <c r="Q26" i="42"/>
  <c r="S26" i="42"/>
  <c r="T26" i="42"/>
  <c r="U26" i="42"/>
  <c r="V26" i="42"/>
  <c r="W26" i="42"/>
  <c r="X26" i="42"/>
  <c r="Y26" i="42"/>
  <c r="Z26" i="42"/>
  <c r="AA26" i="42"/>
  <c r="AB26" i="42"/>
  <c r="AC26" i="42"/>
  <c r="AD26" i="42"/>
  <c r="AE26" i="42"/>
  <c r="AG23" i="42"/>
  <c r="AF23" i="42"/>
  <c r="AG22" i="42"/>
  <c r="AF22" i="42"/>
  <c r="AG21" i="42"/>
  <c r="AF21" i="42"/>
  <c r="J13" i="50"/>
  <c r="J17" i="50" s="1"/>
  <c r="K7" i="50"/>
  <c r="I8" i="50"/>
  <c r="G8" i="50"/>
  <c r="T56" i="60"/>
  <c r="J5" i="50"/>
  <c r="I5" i="50"/>
  <c r="AF19" i="60"/>
  <c r="AG19" i="60"/>
  <c r="AF20" i="60"/>
  <c r="AG20" i="60"/>
  <c r="AF21" i="60"/>
  <c r="AG21" i="60"/>
  <c r="AF22" i="60"/>
  <c r="AG22" i="60"/>
  <c r="AF23" i="60"/>
  <c r="AG23" i="60"/>
  <c r="R21" i="62"/>
  <c r="R19" i="62"/>
  <c r="Q19" i="62"/>
  <c r="D7" i="50"/>
  <c r="E7" i="50"/>
  <c r="I7" i="50"/>
  <c r="M4" i="77"/>
  <c r="AB3" i="77"/>
  <c r="D3" i="77"/>
  <c r="AA27" i="77"/>
  <c r="H26" i="77"/>
  <c r="J26" i="77"/>
  <c r="K26" i="77"/>
  <c r="L26" i="77"/>
  <c r="M26" i="77"/>
  <c r="N26" i="77"/>
  <c r="O26" i="77"/>
  <c r="P26" i="77"/>
  <c r="Q26" i="77"/>
  <c r="S26" i="77"/>
  <c r="T26" i="77"/>
  <c r="U26" i="77"/>
  <c r="V26" i="77"/>
  <c r="W26" i="77"/>
  <c r="X26" i="77"/>
  <c r="Z26" i="77"/>
  <c r="AB26" i="77"/>
  <c r="AJ26" i="77"/>
  <c r="AL26" i="77"/>
  <c r="AM26" i="77"/>
  <c r="H27" i="77"/>
  <c r="J27" i="77"/>
  <c r="K27" i="77"/>
  <c r="L27" i="77"/>
  <c r="M27" i="77"/>
  <c r="O27" i="77"/>
  <c r="Q27" i="77"/>
  <c r="S27" i="77"/>
  <c r="T27" i="77"/>
  <c r="U27" i="77"/>
  <c r="W27" i="77"/>
  <c r="X27" i="77"/>
  <c r="Y27" i="77"/>
  <c r="AB27" i="77"/>
  <c r="AJ27" i="77"/>
  <c r="G7" i="72"/>
  <c r="AF16" i="74"/>
  <c r="AG16" i="74" s="1"/>
  <c r="AF15" i="74"/>
  <c r="AG15" i="74" s="1"/>
  <c r="AG14" i="74"/>
  <c r="AF14" i="74"/>
  <c r="AF13" i="74"/>
  <c r="AG13" i="74" s="1"/>
  <c r="AF12" i="74"/>
  <c r="AG12" i="74" s="1"/>
  <c r="AF11" i="74"/>
  <c r="AG11" i="74" s="1"/>
  <c r="AG10" i="74"/>
  <c r="AF10" i="74"/>
  <c r="AF9" i="74"/>
  <c r="AG9" i="74" s="1"/>
  <c r="G6" i="62"/>
  <c r="G7" i="62"/>
  <c r="I6" i="62"/>
  <c r="H6" i="62"/>
  <c r="H7" i="62"/>
  <c r="I7" i="62"/>
  <c r="J6" i="62"/>
  <c r="J7" i="62"/>
  <c r="K6" i="62"/>
  <c r="K7" i="62"/>
  <c r="L6" i="62"/>
  <c r="L7" i="62"/>
  <c r="M6" i="62"/>
  <c r="M7" i="62"/>
  <c r="N6" i="62"/>
  <c r="N7" i="62"/>
  <c r="O6" i="62"/>
  <c r="O7" i="62"/>
  <c r="P6" i="62"/>
  <c r="P7" i="62"/>
  <c r="Q6" i="62"/>
  <c r="Q7" i="62"/>
  <c r="R6" i="62"/>
  <c r="S6" i="62"/>
  <c r="T6" i="62"/>
  <c r="U6" i="62"/>
  <c r="V6" i="62"/>
  <c r="W6" i="62"/>
  <c r="X6" i="62"/>
  <c r="Y6" i="62"/>
  <c r="Z6" i="62"/>
  <c r="AA6" i="62"/>
  <c r="AB6" i="62"/>
  <c r="AC6" i="62"/>
  <c r="AD6" i="62"/>
  <c r="AE6" i="62"/>
  <c r="R7" i="62"/>
  <c r="R20" i="62" s="1"/>
  <c r="S7" i="62"/>
  <c r="T7" i="62"/>
  <c r="U7" i="60"/>
  <c r="V7" i="60"/>
  <c r="W7" i="60"/>
  <c r="X7" i="60"/>
  <c r="Y7" i="60"/>
  <c r="Z7" i="60"/>
  <c r="AA7" i="60"/>
  <c r="AB7" i="60"/>
  <c r="AC7" i="60"/>
  <c r="AD7" i="60"/>
  <c r="AE7" i="60"/>
  <c r="Q7" i="74"/>
  <c r="Q17" i="74" s="1"/>
  <c r="Q25" i="74" s="1"/>
  <c r="Q6" i="74"/>
  <c r="P7" i="74"/>
  <c r="P17" i="74" s="1"/>
  <c r="P25" i="74" s="1"/>
  <c r="P6" i="74"/>
  <c r="O7" i="74"/>
  <c r="O20" i="74" s="1"/>
  <c r="O6" i="74"/>
  <c r="N7" i="74"/>
  <c r="N20" i="74" s="1"/>
  <c r="N6" i="74"/>
  <c r="M7" i="74"/>
  <c r="M17" i="74" s="1"/>
  <c r="M25" i="74" s="1"/>
  <c r="M6" i="74"/>
  <c r="L7" i="74"/>
  <c r="L17" i="74" s="1"/>
  <c r="L25" i="74" s="1"/>
  <c r="L6" i="74"/>
  <c r="K7" i="74"/>
  <c r="K17" i="74" s="1"/>
  <c r="K25" i="74" s="1"/>
  <c r="K6" i="74"/>
  <c r="J7" i="74"/>
  <c r="J17" i="74" s="1"/>
  <c r="J25" i="74" s="1"/>
  <c r="J6" i="74"/>
  <c r="I7" i="74"/>
  <c r="I20" i="74" s="1"/>
  <c r="I6" i="74"/>
  <c r="H7" i="74"/>
  <c r="H6" i="74"/>
  <c r="G7" i="74"/>
  <c r="G20" i="74" s="1"/>
  <c r="G6" i="74"/>
  <c r="Q7" i="73"/>
  <c r="Q18" i="73" s="1"/>
  <c r="Q26" i="73" s="1"/>
  <c r="Q6" i="73"/>
  <c r="P7" i="73"/>
  <c r="P18" i="73" s="1"/>
  <c r="P26" i="73" s="1"/>
  <c r="P6" i="73"/>
  <c r="O7" i="73"/>
  <c r="O18" i="73" s="1"/>
  <c r="O26" i="73" s="1"/>
  <c r="O6" i="73"/>
  <c r="N7" i="73"/>
  <c r="N21" i="73" s="1"/>
  <c r="M7" i="73"/>
  <c r="M18" i="73" s="1"/>
  <c r="M26" i="73" s="1"/>
  <c r="N6" i="73"/>
  <c r="M6" i="73"/>
  <c r="L7" i="73"/>
  <c r="L18" i="73" s="1"/>
  <c r="L26" i="73" s="1"/>
  <c r="L6" i="73"/>
  <c r="K7" i="73"/>
  <c r="K21" i="73" s="1"/>
  <c r="K6" i="73"/>
  <c r="J7" i="73"/>
  <c r="J21" i="73" s="1"/>
  <c r="J6" i="73"/>
  <c r="I7" i="73"/>
  <c r="I18" i="73" s="1"/>
  <c r="I26" i="73" s="1"/>
  <c r="I6" i="73"/>
  <c r="H7" i="73"/>
  <c r="H21" i="73" s="1"/>
  <c r="H6" i="73"/>
  <c r="G7" i="73"/>
  <c r="G21" i="73" s="1"/>
  <c r="G6" i="73"/>
  <c r="G6" i="72"/>
  <c r="Q7" i="72"/>
  <c r="Q24" i="72" s="1"/>
  <c r="Q32" i="72" s="1"/>
  <c r="Q6" i="72"/>
  <c r="P7" i="72"/>
  <c r="P24" i="72" s="1"/>
  <c r="P32" i="72" s="1"/>
  <c r="P6" i="72"/>
  <c r="O7" i="72"/>
  <c r="O24" i="72" s="1"/>
  <c r="O32" i="72" s="1"/>
  <c r="O6" i="72"/>
  <c r="N7" i="72"/>
  <c r="N24" i="72" s="1"/>
  <c r="N32" i="72" s="1"/>
  <c r="N6" i="72"/>
  <c r="M7" i="72"/>
  <c r="M24" i="72" s="1"/>
  <c r="M32" i="72" s="1"/>
  <c r="M6" i="72"/>
  <c r="L7" i="72"/>
  <c r="L24" i="72" s="1"/>
  <c r="L32" i="72" s="1"/>
  <c r="L6" i="72"/>
  <c r="K7" i="72"/>
  <c r="K24" i="72" s="1"/>
  <c r="K32" i="72" s="1"/>
  <c r="K6" i="72"/>
  <c r="J7" i="72"/>
  <c r="J6" i="72"/>
  <c r="I7" i="72"/>
  <c r="I24" i="72" s="1"/>
  <c r="I32" i="72" s="1"/>
  <c r="I6" i="72"/>
  <c r="H7" i="72"/>
  <c r="H6" i="72"/>
  <c r="Q6" i="71"/>
  <c r="P7" i="71"/>
  <c r="P24" i="71" s="1"/>
  <c r="P32" i="71" s="1"/>
  <c r="R6" i="71"/>
  <c r="Q7" i="71"/>
  <c r="Q24" i="71" s="1"/>
  <c r="Q32" i="71" s="1"/>
  <c r="P6" i="71"/>
  <c r="O7" i="71"/>
  <c r="O24" i="71" s="1"/>
  <c r="O32" i="71" s="1"/>
  <c r="O6" i="71"/>
  <c r="N7" i="71"/>
  <c r="N24" i="71" s="1"/>
  <c r="N32" i="71" s="1"/>
  <c r="N6" i="71"/>
  <c r="M7" i="71"/>
  <c r="M24" i="71" s="1"/>
  <c r="M32" i="71" s="1"/>
  <c r="M6" i="71"/>
  <c r="L7" i="71"/>
  <c r="L24" i="71" s="1"/>
  <c r="L32" i="71" s="1"/>
  <c r="L6" i="71"/>
  <c r="K7" i="71"/>
  <c r="K24" i="71" s="1"/>
  <c r="K32" i="71" s="1"/>
  <c r="K6" i="71"/>
  <c r="J7" i="71"/>
  <c r="J24" i="71" s="1"/>
  <c r="J32" i="71" s="1"/>
  <c r="J6" i="71"/>
  <c r="I7" i="71"/>
  <c r="I24" i="71" s="1"/>
  <c r="I32" i="71" s="1"/>
  <c r="I6" i="71"/>
  <c r="H7" i="71"/>
  <c r="H6" i="71"/>
  <c r="G7" i="71"/>
  <c r="G24" i="71" s="1"/>
  <c r="G6" i="71"/>
  <c r="G6" i="42"/>
  <c r="R22" i="61"/>
  <c r="P22" i="61"/>
  <c r="R20" i="61"/>
  <c r="Q20" i="61"/>
  <c r="T51" i="78"/>
  <c r="AB50" i="78"/>
  <c r="T50" i="78"/>
  <c r="AB49" i="78"/>
  <c r="T49" i="78"/>
  <c r="G37" i="78"/>
  <c r="G36" i="78"/>
  <c r="R26" i="78"/>
  <c r="R25" i="78"/>
  <c r="AE26" i="78"/>
  <c r="AD26" i="78"/>
  <c r="AC26" i="78"/>
  <c r="AB26" i="78"/>
  <c r="AA26" i="78"/>
  <c r="Z26" i="78"/>
  <c r="Y26" i="78"/>
  <c r="X26" i="78"/>
  <c r="W26" i="78"/>
  <c r="V26" i="78"/>
  <c r="U26" i="78"/>
  <c r="T26" i="78"/>
  <c r="S26" i="78"/>
  <c r="Q26" i="78"/>
  <c r="P26" i="78"/>
  <c r="O26" i="78"/>
  <c r="N26" i="78"/>
  <c r="M26" i="78"/>
  <c r="L26" i="78"/>
  <c r="K26" i="78"/>
  <c r="J26" i="78"/>
  <c r="I26" i="78"/>
  <c r="H26" i="78"/>
  <c r="AE25" i="78"/>
  <c r="AD25" i="78"/>
  <c r="AC25" i="78"/>
  <c r="AB25" i="78"/>
  <c r="AA25" i="78"/>
  <c r="Z25" i="78"/>
  <c r="Y25" i="78"/>
  <c r="X25" i="78"/>
  <c r="W25" i="78"/>
  <c r="V25" i="78"/>
  <c r="U25" i="78"/>
  <c r="T25" i="78"/>
  <c r="S25" i="78"/>
  <c r="Q25" i="78"/>
  <c r="P25" i="78"/>
  <c r="O25" i="78"/>
  <c r="N25" i="78"/>
  <c r="M25" i="78"/>
  <c r="L25" i="78"/>
  <c r="K25" i="78"/>
  <c r="J25" i="78"/>
  <c r="I25" i="78"/>
  <c r="H25" i="78"/>
  <c r="M4" i="78"/>
  <c r="AB3" i="78"/>
  <c r="AB5" i="78" s="1"/>
  <c r="D3" i="78"/>
  <c r="A1" i="78"/>
  <c r="T52" i="77"/>
  <c r="AB51" i="77"/>
  <c r="T51" i="77"/>
  <c r="AB50" i="77"/>
  <c r="G41" i="77"/>
  <c r="G38" i="77"/>
  <c r="R27" i="77"/>
  <c r="R26" i="77"/>
  <c r="AM27" i="77"/>
  <c r="AL27" i="77"/>
  <c r="Z27" i="77"/>
  <c r="V27" i="77"/>
  <c r="P27" i="77"/>
  <c r="N27" i="77"/>
  <c r="A1" i="77"/>
  <c r="A1" i="76"/>
  <c r="T58" i="75"/>
  <c r="AB57" i="75"/>
  <c r="AB56" i="75"/>
  <c r="T56" i="75"/>
  <c r="G47" i="75"/>
  <c r="G44" i="75"/>
  <c r="G43" i="75"/>
  <c r="U33" i="75"/>
  <c r="R33" i="75"/>
  <c r="M33" i="75"/>
  <c r="R32" i="75"/>
  <c r="AM28" i="75"/>
  <c r="AL28" i="75"/>
  <c r="AK28" i="75"/>
  <c r="AB28" i="75"/>
  <c r="AA28" i="75"/>
  <c r="Z28" i="75"/>
  <c r="Y28" i="75"/>
  <c r="X28" i="75"/>
  <c r="W28" i="75"/>
  <c r="V28" i="75"/>
  <c r="U28" i="75"/>
  <c r="T28" i="75"/>
  <c r="S28" i="75"/>
  <c r="Q28" i="75"/>
  <c r="P28" i="75"/>
  <c r="O28" i="75"/>
  <c r="N28" i="75"/>
  <c r="M28" i="75"/>
  <c r="L28" i="75"/>
  <c r="K28" i="75"/>
  <c r="J28" i="75"/>
  <c r="I28" i="75"/>
  <c r="H28" i="75"/>
  <c r="G28" i="75"/>
  <c r="AM27" i="75"/>
  <c r="AL27" i="75"/>
  <c r="AK27" i="75"/>
  <c r="AB27" i="75"/>
  <c r="AA27" i="75"/>
  <c r="Z27" i="75"/>
  <c r="Y27" i="75"/>
  <c r="X27" i="75"/>
  <c r="W27" i="75"/>
  <c r="V27" i="75"/>
  <c r="U27" i="75"/>
  <c r="T27" i="75"/>
  <c r="S27" i="75"/>
  <c r="Q27" i="75"/>
  <c r="P27" i="75"/>
  <c r="O27" i="75"/>
  <c r="N27" i="75"/>
  <c r="M27" i="75"/>
  <c r="L27" i="75"/>
  <c r="K27" i="75"/>
  <c r="J27" i="75"/>
  <c r="I27" i="75"/>
  <c r="H27" i="75"/>
  <c r="G27" i="75"/>
  <c r="AM26" i="75"/>
  <c r="AL26" i="75"/>
  <c r="AK26" i="75"/>
  <c r="AB26" i="75"/>
  <c r="AA26" i="75"/>
  <c r="Z26" i="75"/>
  <c r="Y26" i="75"/>
  <c r="X26" i="75"/>
  <c r="W26" i="75"/>
  <c r="V26" i="75"/>
  <c r="U26" i="75"/>
  <c r="T26" i="75"/>
  <c r="S26" i="75"/>
  <c r="Q26" i="75"/>
  <c r="P26" i="75"/>
  <c r="O26" i="75"/>
  <c r="N26" i="75"/>
  <c r="M26" i="75"/>
  <c r="L26" i="75"/>
  <c r="K26" i="75"/>
  <c r="J26" i="75"/>
  <c r="I26" i="75"/>
  <c r="H26" i="75"/>
  <c r="G26" i="75"/>
  <c r="AM25" i="75"/>
  <c r="AM33" i="75" s="1"/>
  <c r="AL25" i="75"/>
  <c r="AL33" i="75" s="1"/>
  <c r="AK25" i="75"/>
  <c r="AK33" i="75" s="1"/>
  <c r="AB25" i="75"/>
  <c r="AB33" i="75" s="1"/>
  <c r="AA25" i="75"/>
  <c r="AA33" i="75" s="1"/>
  <c r="Z25" i="75"/>
  <c r="Z33" i="75" s="1"/>
  <c r="Y25" i="75"/>
  <c r="Y33" i="75" s="1"/>
  <c r="X25" i="75"/>
  <c r="X33" i="75" s="1"/>
  <c r="W25" i="75"/>
  <c r="W33" i="75" s="1"/>
  <c r="V25" i="75"/>
  <c r="V33" i="75" s="1"/>
  <c r="U25" i="75"/>
  <c r="T25" i="75"/>
  <c r="T33" i="75" s="1"/>
  <c r="S25" i="75"/>
  <c r="S33" i="75" s="1"/>
  <c r="R25" i="75"/>
  <c r="Q25" i="75"/>
  <c r="Q33" i="75" s="1"/>
  <c r="P25" i="75"/>
  <c r="P33" i="75" s="1"/>
  <c r="O25" i="75"/>
  <c r="O33" i="75" s="1"/>
  <c r="N25" i="75"/>
  <c r="N33" i="75" s="1"/>
  <c r="M25" i="75"/>
  <c r="L25" i="75"/>
  <c r="L33" i="75" s="1"/>
  <c r="K25" i="75"/>
  <c r="K33" i="75" s="1"/>
  <c r="J25" i="75"/>
  <c r="J33" i="75" s="1"/>
  <c r="I25" i="75"/>
  <c r="I33" i="75" s="1"/>
  <c r="H25" i="75"/>
  <c r="H33" i="75" s="1"/>
  <c r="G25" i="75"/>
  <c r="AO23" i="75"/>
  <c r="AN23" i="75"/>
  <c r="AO22" i="75"/>
  <c r="AN22" i="75"/>
  <c r="AO21" i="75"/>
  <c r="AN21" i="75"/>
  <c r="AO20" i="75"/>
  <c r="AN20" i="75"/>
  <c r="AO19" i="75"/>
  <c r="AN19" i="75"/>
  <c r="AO18" i="75"/>
  <c r="AN18" i="75"/>
  <c r="AO17" i="75"/>
  <c r="AN17" i="75"/>
  <c r="AO16" i="75"/>
  <c r="AN16" i="75"/>
  <c r="AO15" i="75"/>
  <c r="AN15" i="75"/>
  <c r="AO14" i="75"/>
  <c r="AN14" i="75"/>
  <c r="AO13" i="75"/>
  <c r="AN13" i="75"/>
  <c r="AO12" i="75"/>
  <c r="AN12" i="75"/>
  <c r="AO11" i="75"/>
  <c r="AN11" i="75"/>
  <c r="AO10" i="75"/>
  <c r="AN10" i="75"/>
  <c r="AO9" i="75"/>
  <c r="AN9" i="75"/>
  <c r="AM24" i="75"/>
  <c r="AM32" i="75" s="1"/>
  <c r="AL24" i="75"/>
  <c r="AL32" i="75" s="1"/>
  <c r="AK24" i="75"/>
  <c r="AK32" i="75" s="1"/>
  <c r="AB24" i="75"/>
  <c r="AB32" i="75" s="1"/>
  <c r="AA24" i="75"/>
  <c r="AA32" i="75" s="1"/>
  <c r="Z24" i="75"/>
  <c r="Z32" i="75" s="1"/>
  <c r="Y24" i="75"/>
  <c r="Y32" i="75" s="1"/>
  <c r="X24" i="75"/>
  <c r="X32" i="75" s="1"/>
  <c r="W24" i="75"/>
  <c r="W32" i="75" s="1"/>
  <c r="V24" i="75"/>
  <c r="V32" i="75" s="1"/>
  <c r="U24" i="75"/>
  <c r="U32" i="75" s="1"/>
  <c r="T24" i="75"/>
  <c r="T32" i="75" s="1"/>
  <c r="S24" i="75"/>
  <c r="S32" i="75" s="1"/>
  <c r="R24" i="75"/>
  <c r="Q24" i="75"/>
  <c r="Q32" i="75" s="1"/>
  <c r="P24" i="75"/>
  <c r="P32" i="75" s="1"/>
  <c r="O24" i="75"/>
  <c r="O32" i="75" s="1"/>
  <c r="N24" i="75"/>
  <c r="N32" i="75" s="1"/>
  <c r="M24" i="75"/>
  <c r="M32" i="75" s="1"/>
  <c r="L24" i="75"/>
  <c r="L32" i="75" s="1"/>
  <c r="K24" i="75"/>
  <c r="K32" i="75" s="1"/>
  <c r="J24" i="75"/>
  <c r="J32" i="75" s="1"/>
  <c r="I24" i="75"/>
  <c r="I32" i="75" s="1"/>
  <c r="H24" i="75"/>
  <c r="H32" i="75" s="1"/>
  <c r="AO5" i="75"/>
  <c r="M4" i="75"/>
  <c r="AB3" i="75"/>
  <c r="D3" i="75"/>
  <c r="A1" i="75"/>
  <c r="T51" i="74"/>
  <c r="AB50" i="74"/>
  <c r="T50" i="74"/>
  <c r="AB49" i="74"/>
  <c r="T49" i="74"/>
  <c r="G37" i="74"/>
  <c r="G36" i="74"/>
  <c r="R26" i="74"/>
  <c r="R25" i="74"/>
  <c r="AE21" i="74"/>
  <c r="AD21" i="74"/>
  <c r="AC21" i="74"/>
  <c r="AB21" i="74"/>
  <c r="AA21" i="74"/>
  <c r="Z21" i="74"/>
  <c r="Y21" i="74"/>
  <c r="X21" i="74"/>
  <c r="W21" i="74"/>
  <c r="V21" i="74"/>
  <c r="U21" i="74"/>
  <c r="T21" i="74"/>
  <c r="S21" i="74"/>
  <c r="Q21" i="74"/>
  <c r="P21" i="74"/>
  <c r="O21" i="74"/>
  <c r="N21" i="74"/>
  <c r="M21" i="74"/>
  <c r="L21" i="74"/>
  <c r="K21" i="74"/>
  <c r="J21" i="74"/>
  <c r="I21" i="74"/>
  <c r="H21" i="74"/>
  <c r="G21" i="74"/>
  <c r="AE20" i="74"/>
  <c r="AD20" i="74"/>
  <c r="AC20" i="74"/>
  <c r="AB20" i="74"/>
  <c r="AA20" i="74"/>
  <c r="Z20" i="74"/>
  <c r="Y20" i="74"/>
  <c r="X20" i="74"/>
  <c r="W20" i="74"/>
  <c r="V20" i="74"/>
  <c r="U20" i="74"/>
  <c r="T20" i="74"/>
  <c r="S20" i="74"/>
  <c r="P20" i="74"/>
  <c r="L20" i="74"/>
  <c r="H20" i="74"/>
  <c r="AE19" i="74"/>
  <c r="AD19" i="74"/>
  <c r="AC19" i="74"/>
  <c r="AB19" i="74"/>
  <c r="AA19" i="74"/>
  <c r="Z19" i="74"/>
  <c r="Y19" i="74"/>
  <c r="X19" i="74"/>
  <c r="W19" i="74"/>
  <c r="V19" i="74"/>
  <c r="U19" i="74"/>
  <c r="T19" i="74"/>
  <c r="S19" i="74"/>
  <c r="Q19" i="74"/>
  <c r="P19" i="74"/>
  <c r="O19" i="74"/>
  <c r="N19" i="74"/>
  <c r="M19" i="74"/>
  <c r="L19" i="74"/>
  <c r="K19" i="74"/>
  <c r="J19" i="74"/>
  <c r="I19" i="74"/>
  <c r="H19" i="74"/>
  <c r="G19" i="74"/>
  <c r="AE18" i="74"/>
  <c r="AE26" i="74" s="1"/>
  <c r="AD18" i="74"/>
  <c r="AD26" i="74" s="1"/>
  <c r="AC18" i="74"/>
  <c r="AC26" i="74" s="1"/>
  <c r="AB18" i="74"/>
  <c r="AB26" i="74" s="1"/>
  <c r="AA18" i="74"/>
  <c r="AA26" i="74" s="1"/>
  <c r="Z18" i="74"/>
  <c r="Z26" i="74" s="1"/>
  <c r="Y18" i="74"/>
  <c r="Y26" i="74" s="1"/>
  <c r="X18" i="74"/>
  <c r="X26" i="74" s="1"/>
  <c r="W18" i="74"/>
  <c r="W26" i="74" s="1"/>
  <c r="V18" i="74"/>
  <c r="V26" i="74" s="1"/>
  <c r="U18" i="74"/>
  <c r="U26" i="74" s="1"/>
  <c r="T18" i="74"/>
  <c r="T26" i="74" s="1"/>
  <c r="S18" i="74"/>
  <c r="S26" i="74" s="1"/>
  <c r="R18" i="74"/>
  <c r="Q18" i="74"/>
  <c r="Q26" i="74" s="1"/>
  <c r="P18" i="74"/>
  <c r="P26" i="74" s="1"/>
  <c r="O18" i="74"/>
  <c r="O26" i="74" s="1"/>
  <c r="N18" i="74"/>
  <c r="N26" i="74" s="1"/>
  <c r="M18" i="74"/>
  <c r="M26" i="74" s="1"/>
  <c r="L18" i="74"/>
  <c r="L26" i="74" s="1"/>
  <c r="K18" i="74"/>
  <c r="K26" i="74" s="1"/>
  <c r="J18" i="74"/>
  <c r="J26" i="74" s="1"/>
  <c r="I18" i="74"/>
  <c r="I26" i="74" s="1"/>
  <c r="H18" i="74"/>
  <c r="H26" i="74" s="1"/>
  <c r="G18" i="74"/>
  <c r="AE17" i="74"/>
  <c r="AE25" i="74" s="1"/>
  <c r="AD17" i="74"/>
  <c r="AD25" i="74" s="1"/>
  <c r="AA17" i="74"/>
  <c r="AA25" i="74" s="1"/>
  <c r="Z17" i="74"/>
  <c r="Z25" i="74" s="1"/>
  <c r="W17" i="74"/>
  <c r="W25" i="74" s="1"/>
  <c r="V17" i="74"/>
  <c r="V25" i="74" s="1"/>
  <c r="S17" i="74"/>
  <c r="S25" i="74" s="1"/>
  <c r="R17" i="74"/>
  <c r="O17" i="74"/>
  <c r="O25" i="74" s="1"/>
  <c r="AC17" i="74"/>
  <c r="AC25" i="74" s="1"/>
  <c r="AB17" i="74"/>
  <c r="AB25" i="74" s="1"/>
  <c r="Y17" i="74"/>
  <c r="Y25" i="74" s="1"/>
  <c r="X17" i="74"/>
  <c r="X25" i="74" s="1"/>
  <c r="U17" i="74"/>
  <c r="U25" i="74" s="1"/>
  <c r="T17" i="74"/>
  <c r="T25" i="74" s="1"/>
  <c r="M4" i="74"/>
  <c r="AB3" i="74"/>
  <c r="AB5" i="74" s="1"/>
  <c r="D3" i="74"/>
  <c r="A1" i="74"/>
  <c r="T52" i="73"/>
  <c r="AB51" i="73"/>
  <c r="T51" i="73"/>
  <c r="AB50" i="73"/>
  <c r="T50" i="73"/>
  <c r="G38" i="73"/>
  <c r="K15" i="50" s="1"/>
  <c r="G37" i="73"/>
  <c r="R27" i="73"/>
  <c r="R26" i="73"/>
  <c r="AE22" i="73"/>
  <c r="AD22" i="73"/>
  <c r="AC22" i="73"/>
  <c r="AB22" i="73"/>
  <c r="AA22" i="73"/>
  <c r="Z22" i="73"/>
  <c r="Y22" i="73"/>
  <c r="X22" i="73"/>
  <c r="W22" i="73"/>
  <c r="V22" i="73"/>
  <c r="U22" i="73"/>
  <c r="T22" i="73"/>
  <c r="S22" i="73"/>
  <c r="Q22" i="73"/>
  <c r="P22" i="73"/>
  <c r="O22" i="73"/>
  <c r="N22" i="73"/>
  <c r="M22" i="73"/>
  <c r="L22" i="73"/>
  <c r="K22" i="73"/>
  <c r="J22" i="73"/>
  <c r="I22" i="73"/>
  <c r="H22" i="73"/>
  <c r="G22" i="73"/>
  <c r="AE21" i="73"/>
  <c r="AD21" i="73"/>
  <c r="AC21" i="73"/>
  <c r="AB21" i="73"/>
  <c r="AA21" i="73"/>
  <c r="Z21" i="73"/>
  <c r="Y21" i="73"/>
  <c r="X21" i="73"/>
  <c r="W21" i="73"/>
  <c r="V21" i="73"/>
  <c r="U21" i="73"/>
  <c r="T21" i="73"/>
  <c r="S21" i="73"/>
  <c r="AE20" i="73"/>
  <c r="AD20" i="73"/>
  <c r="AC20" i="73"/>
  <c r="AB20" i="73"/>
  <c r="AA20" i="73"/>
  <c r="Z20" i="73"/>
  <c r="Y20" i="73"/>
  <c r="X20" i="73"/>
  <c r="W20" i="73"/>
  <c r="V20" i="73"/>
  <c r="U20" i="73"/>
  <c r="T20" i="73"/>
  <c r="S20" i="73"/>
  <c r="Q20" i="73"/>
  <c r="P20" i="73"/>
  <c r="O20" i="73"/>
  <c r="N20" i="73"/>
  <c r="M20" i="73"/>
  <c r="L20" i="73"/>
  <c r="K20" i="73"/>
  <c r="J20" i="73"/>
  <c r="I20" i="73"/>
  <c r="H20" i="73"/>
  <c r="G20" i="73"/>
  <c r="AE19" i="73"/>
  <c r="AE27" i="73" s="1"/>
  <c r="AD19" i="73"/>
  <c r="AD27" i="73" s="1"/>
  <c r="AC19" i="73"/>
  <c r="AC27" i="73" s="1"/>
  <c r="AB19" i="73"/>
  <c r="AB27" i="73" s="1"/>
  <c r="AA19" i="73"/>
  <c r="AA27" i="73" s="1"/>
  <c r="Z19" i="73"/>
  <c r="Z27" i="73" s="1"/>
  <c r="Y19" i="73"/>
  <c r="Y27" i="73" s="1"/>
  <c r="X19" i="73"/>
  <c r="X27" i="73" s="1"/>
  <c r="W19" i="73"/>
  <c r="W27" i="73" s="1"/>
  <c r="V19" i="73"/>
  <c r="V27" i="73" s="1"/>
  <c r="U19" i="73"/>
  <c r="U27" i="73" s="1"/>
  <c r="T19" i="73"/>
  <c r="T27" i="73" s="1"/>
  <c r="S19" i="73"/>
  <c r="S27" i="73" s="1"/>
  <c r="R19" i="73"/>
  <c r="Q19" i="73"/>
  <c r="Q27" i="73" s="1"/>
  <c r="P19" i="73"/>
  <c r="P27" i="73" s="1"/>
  <c r="O19" i="73"/>
  <c r="O27" i="73" s="1"/>
  <c r="N19" i="73"/>
  <c r="N27" i="73" s="1"/>
  <c r="M19" i="73"/>
  <c r="M27" i="73" s="1"/>
  <c r="L19" i="73"/>
  <c r="L27" i="73" s="1"/>
  <c r="K19" i="73"/>
  <c r="K27" i="73" s="1"/>
  <c r="J19" i="73"/>
  <c r="J27" i="73" s="1"/>
  <c r="I19" i="73"/>
  <c r="I27" i="73" s="1"/>
  <c r="H19" i="73"/>
  <c r="H27" i="73" s="1"/>
  <c r="G19" i="73"/>
  <c r="AE18" i="73"/>
  <c r="AE26" i="73" s="1"/>
  <c r="AD18" i="73"/>
  <c r="AD26" i="73" s="1"/>
  <c r="AA18" i="73"/>
  <c r="AA26" i="73" s="1"/>
  <c r="Z18" i="73"/>
  <c r="Z26" i="73" s="1"/>
  <c r="Y18" i="73"/>
  <c r="Y26" i="73" s="1"/>
  <c r="W18" i="73"/>
  <c r="W26" i="73" s="1"/>
  <c r="V18" i="73"/>
  <c r="V26" i="73" s="1"/>
  <c r="S18" i="73"/>
  <c r="S26" i="73" s="1"/>
  <c r="R18" i="73"/>
  <c r="K26" i="73"/>
  <c r="G18" i="73"/>
  <c r="AF17" i="73"/>
  <c r="AG17" i="73" s="1"/>
  <c r="AF16" i="73"/>
  <c r="AG16" i="73" s="1"/>
  <c r="AF15" i="73"/>
  <c r="AG15" i="73" s="1"/>
  <c r="AF14" i="73"/>
  <c r="AG14" i="73" s="1"/>
  <c r="AF13" i="73"/>
  <c r="AG13" i="73" s="1"/>
  <c r="AF12" i="73"/>
  <c r="AG12" i="73" s="1"/>
  <c r="AF11" i="73"/>
  <c r="AG11" i="73" s="1"/>
  <c r="AF10" i="73"/>
  <c r="AF9" i="73"/>
  <c r="AG9" i="73" s="1"/>
  <c r="AC18" i="73"/>
  <c r="AC26" i="73" s="1"/>
  <c r="AB18" i="73"/>
  <c r="AB26" i="73" s="1"/>
  <c r="X18" i="73"/>
  <c r="X26" i="73" s="1"/>
  <c r="U18" i="73"/>
  <c r="U26" i="73" s="1"/>
  <c r="T18" i="73"/>
  <c r="T26" i="73" s="1"/>
  <c r="M4" i="73"/>
  <c r="AB3" i="73"/>
  <c r="AB5" i="73" s="1"/>
  <c r="D3" i="73"/>
  <c r="A1" i="73"/>
  <c r="T58" i="72"/>
  <c r="AB57" i="72"/>
  <c r="AB56" i="72"/>
  <c r="T56" i="72"/>
  <c r="G47" i="72"/>
  <c r="G44" i="72"/>
  <c r="G43" i="72"/>
  <c r="R33" i="72"/>
  <c r="Q33" i="72"/>
  <c r="R32" i="72"/>
  <c r="AE28" i="72"/>
  <c r="AD28" i="72"/>
  <c r="AC28" i="72"/>
  <c r="AB28" i="72"/>
  <c r="AA28" i="72"/>
  <c r="Z28" i="72"/>
  <c r="Y28" i="72"/>
  <c r="X28" i="72"/>
  <c r="W28" i="72"/>
  <c r="V28" i="72"/>
  <c r="U28" i="72"/>
  <c r="T28" i="72"/>
  <c r="S28" i="72"/>
  <c r="Q28" i="72"/>
  <c r="P28" i="72"/>
  <c r="O28" i="72"/>
  <c r="N28" i="72"/>
  <c r="M28" i="72"/>
  <c r="L28" i="72"/>
  <c r="K28" i="72"/>
  <c r="J28" i="72"/>
  <c r="I28" i="72"/>
  <c r="H28" i="72"/>
  <c r="G28" i="72"/>
  <c r="AE27" i="72"/>
  <c r="AD27" i="72"/>
  <c r="AC27" i="72"/>
  <c r="AB27" i="72"/>
  <c r="AA27" i="72"/>
  <c r="Z27" i="72"/>
  <c r="Y27" i="72"/>
  <c r="X27" i="72"/>
  <c r="W27" i="72"/>
  <c r="V27" i="72"/>
  <c r="U27" i="72"/>
  <c r="T27" i="72"/>
  <c r="S27" i="72"/>
  <c r="Q27" i="72"/>
  <c r="P27" i="72"/>
  <c r="O27" i="72"/>
  <c r="N27" i="72"/>
  <c r="M27" i="72"/>
  <c r="L27" i="72"/>
  <c r="K27" i="72"/>
  <c r="J27" i="72"/>
  <c r="I27" i="72"/>
  <c r="H27" i="72"/>
  <c r="G27" i="72"/>
  <c r="AE26" i="72"/>
  <c r="AD26" i="72"/>
  <c r="AC26" i="72"/>
  <c r="AB26" i="72"/>
  <c r="AA26" i="72"/>
  <c r="Z26" i="72"/>
  <c r="Y26" i="72"/>
  <c r="X26" i="72"/>
  <c r="W26" i="72"/>
  <c r="V26" i="72"/>
  <c r="U26" i="72"/>
  <c r="T26" i="72"/>
  <c r="S26" i="72"/>
  <c r="Q26" i="72"/>
  <c r="P26" i="72"/>
  <c r="O26" i="72"/>
  <c r="N26" i="72"/>
  <c r="M26" i="72"/>
  <c r="L26" i="72"/>
  <c r="K26" i="72"/>
  <c r="J26" i="72"/>
  <c r="I26" i="72"/>
  <c r="H26" i="72"/>
  <c r="G26" i="72"/>
  <c r="AE25" i="72"/>
  <c r="AE33" i="72" s="1"/>
  <c r="AD25" i="72"/>
  <c r="AD33" i="72" s="1"/>
  <c r="AC25" i="72"/>
  <c r="AC33" i="72" s="1"/>
  <c r="AB25" i="72"/>
  <c r="AB33" i="72" s="1"/>
  <c r="AA25" i="72"/>
  <c r="AA33" i="72" s="1"/>
  <c r="Z25" i="72"/>
  <c r="Z33" i="72" s="1"/>
  <c r="Y25" i="72"/>
  <c r="Y33" i="72" s="1"/>
  <c r="X25" i="72"/>
  <c r="X33" i="72" s="1"/>
  <c r="W25" i="72"/>
  <c r="W33" i="72" s="1"/>
  <c r="V25" i="72"/>
  <c r="V33" i="72" s="1"/>
  <c r="U25" i="72"/>
  <c r="U33" i="72" s="1"/>
  <c r="T25" i="72"/>
  <c r="T33" i="72" s="1"/>
  <c r="S25" i="72"/>
  <c r="S33" i="72" s="1"/>
  <c r="R25" i="72"/>
  <c r="Q25" i="72"/>
  <c r="P25" i="72"/>
  <c r="P33" i="72" s="1"/>
  <c r="O25" i="72"/>
  <c r="O33" i="72" s="1"/>
  <c r="N25" i="72"/>
  <c r="N33" i="72" s="1"/>
  <c r="M25" i="72"/>
  <c r="M33" i="72" s="1"/>
  <c r="L25" i="72"/>
  <c r="L33" i="72" s="1"/>
  <c r="K25" i="72"/>
  <c r="K33" i="72" s="1"/>
  <c r="J25" i="72"/>
  <c r="J33" i="72" s="1"/>
  <c r="I25" i="72"/>
  <c r="I33" i="72" s="1"/>
  <c r="H25" i="72"/>
  <c r="H33" i="72" s="1"/>
  <c r="G25" i="72"/>
  <c r="AE24" i="72"/>
  <c r="AE32" i="72" s="1"/>
  <c r="AD24" i="72"/>
  <c r="AD32" i="72" s="1"/>
  <c r="AA24" i="72"/>
  <c r="AA32" i="72" s="1"/>
  <c r="Z24" i="72"/>
  <c r="Z32" i="72" s="1"/>
  <c r="W24" i="72"/>
  <c r="W32" i="72" s="1"/>
  <c r="V24" i="72"/>
  <c r="V32" i="72" s="1"/>
  <c r="S24" i="72"/>
  <c r="S32" i="72" s="1"/>
  <c r="R24" i="72"/>
  <c r="J24" i="72"/>
  <c r="J32" i="72" s="1"/>
  <c r="G24" i="72"/>
  <c r="AG23" i="72"/>
  <c r="AF23" i="72"/>
  <c r="AG22" i="72"/>
  <c r="AF22" i="72"/>
  <c r="AG21" i="72"/>
  <c r="AF21" i="72"/>
  <c r="AG20" i="72"/>
  <c r="AF20" i="72"/>
  <c r="AG19" i="72"/>
  <c r="AF19" i="72"/>
  <c r="AG18" i="72"/>
  <c r="AF18" i="72"/>
  <c r="AG17" i="72"/>
  <c r="AF17" i="72"/>
  <c r="AG16" i="72"/>
  <c r="AF16" i="72"/>
  <c r="AG15" i="72"/>
  <c r="AF15" i="72"/>
  <c r="AG14" i="72"/>
  <c r="AF14" i="72"/>
  <c r="AG13" i="72"/>
  <c r="AF13" i="72"/>
  <c r="AG12" i="72"/>
  <c r="AF12" i="72"/>
  <c r="AG11" i="72"/>
  <c r="AF11" i="72"/>
  <c r="AG10" i="72"/>
  <c r="AF10" i="72"/>
  <c r="AG9" i="72"/>
  <c r="AF9" i="72"/>
  <c r="AC24" i="72"/>
  <c r="AC32" i="72" s="1"/>
  <c r="AB24" i="72"/>
  <c r="AB32" i="72" s="1"/>
  <c r="Y24" i="72"/>
  <c r="Y32" i="72" s="1"/>
  <c r="X24" i="72"/>
  <c r="X32" i="72" s="1"/>
  <c r="U24" i="72"/>
  <c r="U32" i="72" s="1"/>
  <c r="T24" i="72"/>
  <c r="T32" i="72" s="1"/>
  <c r="M4" i="72"/>
  <c r="AB3" i="72"/>
  <c r="AB5" i="72" s="1"/>
  <c r="D3" i="72"/>
  <c r="A1" i="72"/>
  <c r="T58" i="71"/>
  <c r="AB57" i="71"/>
  <c r="AB56" i="71"/>
  <c r="T56" i="71"/>
  <c r="G47" i="71"/>
  <c r="G44" i="71"/>
  <c r="G43" i="71"/>
  <c r="AC33" i="71"/>
  <c r="U33" i="71"/>
  <c r="R33" i="71"/>
  <c r="M33" i="71"/>
  <c r="I33" i="71"/>
  <c r="R32" i="71"/>
  <c r="AE28" i="71"/>
  <c r="AD28" i="71"/>
  <c r="AC28" i="71"/>
  <c r="AB28" i="71"/>
  <c r="AA28" i="71"/>
  <c r="Z28" i="71"/>
  <c r="Y28" i="71"/>
  <c r="X28" i="71"/>
  <c r="W28" i="71"/>
  <c r="V28" i="71"/>
  <c r="U28" i="71"/>
  <c r="T28" i="71"/>
  <c r="S28" i="71"/>
  <c r="Q28" i="71"/>
  <c r="P28" i="71"/>
  <c r="O28" i="71"/>
  <c r="N28" i="71"/>
  <c r="M28" i="71"/>
  <c r="L28" i="71"/>
  <c r="K28" i="71"/>
  <c r="J28" i="71"/>
  <c r="I28" i="71"/>
  <c r="H28" i="71"/>
  <c r="G28" i="71"/>
  <c r="AE27" i="71"/>
  <c r="AD27" i="71"/>
  <c r="AC27" i="71"/>
  <c r="AB27" i="71"/>
  <c r="AA27" i="71"/>
  <c r="Z27" i="71"/>
  <c r="Y27" i="71"/>
  <c r="X27" i="71"/>
  <c r="W27" i="71"/>
  <c r="V27" i="71"/>
  <c r="U27" i="71"/>
  <c r="T27" i="71"/>
  <c r="S27" i="71"/>
  <c r="Q27" i="71"/>
  <c r="P27" i="71"/>
  <c r="O27" i="71"/>
  <c r="N27" i="71"/>
  <c r="M27" i="71"/>
  <c r="L27" i="71"/>
  <c r="K27" i="71"/>
  <c r="J27" i="71"/>
  <c r="I27" i="71"/>
  <c r="H27" i="71"/>
  <c r="G27" i="71"/>
  <c r="AE26" i="71"/>
  <c r="AD26" i="71"/>
  <c r="AC26" i="71"/>
  <c r="AB26" i="71"/>
  <c r="AA26" i="71"/>
  <c r="Z26" i="71"/>
  <c r="Y26" i="71"/>
  <c r="X26" i="71"/>
  <c r="W26" i="71"/>
  <c r="V26" i="71"/>
  <c r="U26" i="71"/>
  <c r="T26" i="71"/>
  <c r="S26" i="71"/>
  <c r="Q26" i="71"/>
  <c r="P26" i="71"/>
  <c r="O26" i="71"/>
  <c r="N26" i="71"/>
  <c r="M26" i="71"/>
  <c r="L26" i="71"/>
  <c r="K26" i="71"/>
  <c r="J26" i="71"/>
  <c r="I26" i="71"/>
  <c r="H26" i="71"/>
  <c r="G26" i="71"/>
  <c r="AE25" i="71"/>
  <c r="AE33" i="71" s="1"/>
  <c r="AD25" i="71"/>
  <c r="AD33" i="71" s="1"/>
  <c r="AC25" i="71"/>
  <c r="AB25" i="71"/>
  <c r="AB33" i="71" s="1"/>
  <c r="AA25" i="71"/>
  <c r="AA33" i="71" s="1"/>
  <c r="Z25" i="71"/>
  <c r="Z33" i="71" s="1"/>
  <c r="Y25" i="71"/>
  <c r="Y33" i="71" s="1"/>
  <c r="X25" i="71"/>
  <c r="X33" i="71" s="1"/>
  <c r="W25" i="71"/>
  <c r="W33" i="71" s="1"/>
  <c r="V25" i="71"/>
  <c r="V33" i="71" s="1"/>
  <c r="U25" i="71"/>
  <c r="T25" i="71"/>
  <c r="T33" i="71" s="1"/>
  <c r="S25" i="71"/>
  <c r="S33" i="71" s="1"/>
  <c r="R25" i="71"/>
  <c r="Q25" i="71"/>
  <c r="Q33" i="71" s="1"/>
  <c r="P25" i="71"/>
  <c r="P33" i="71" s="1"/>
  <c r="O25" i="71"/>
  <c r="O33" i="71" s="1"/>
  <c r="N25" i="71"/>
  <c r="N33" i="71" s="1"/>
  <c r="M25" i="71"/>
  <c r="L25" i="71"/>
  <c r="L33" i="71" s="1"/>
  <c r="K25" i="71"/>
  <c r="K33" i="71" s="1"/>
  <c r="J25" i="71"/>
  <c r="J33" i="71" s="1"/>
  <c r="I25" i="71"/>
  <c r="H25" i="71"/>
  <c r="H33" i="71" s="1"/>
  <c r="G25" i="71"/>
  <c r="AF25" i="71" s="1"/>
  <c r="AD24" i="71"/>
  <c r="AD32" i="71" s="1"/>
  <c r="AA24" i="71"/>
  <c r="AA32" i="71" s="1"/>
  <c r="Z24" i="71"/>
  <c r="Z32" i="71" s="1"/>
  <c r="V24" i="71"/>
  <c r="V32" i="71" s="1"/>
  <c r="S24" i="71"/>
  <c r="S32" i="71" s="1"/>
  <c r="R24" i="71"/>
  <c r="AG23" i="71"/>
  <c r="AF23" i="71"/>
  <c r="AG22" i="71"/>
  <c r="AF22" i="71"/>
  <c r="AG21" i="71"/>
  <c r="AF21" i="71"/>
  <c r="AG20" i="71"/>
  <c r="AF20" i="71"/>
  <c r="AG19" i="71"/>
  <c r="AF19" i="71"/>
  <c r="AG18" i="71"/>
  <c r="AF18" i="71"/>
  <c r="AG17" i="71"/>
  <c r="AF17" i="71"/>
  <c r="AG16" i="71"/>
  <c r="AF16" i="71"/>
  <c r="AG15" i="71"/>
  <c r="AF15" i="71"/>
  <c r="AG14" i="71"/>
  <c r="AF14" i="71"/>
  <c r="AG13" i="71"/>
  <c r="AF13" i="71"/>
  <c r="AG12" i="71"/>
  <c r="AF12" i="71"/>
  <c r="AG11" i="71"/>
  <c r="AF11" i="71"/>
  <c r="AG10" i="71"/>
  <c r="AF10" i="71"/>
  <c r="AG9" i="71"/>
  <c r="AF9" i="71"/>
  <c r="AE24" i="71"/>
  <c r="AE32" i="71" s="1"/>
  <c r="AC24" i="71"/>
  <c r="AC32" i="71" s="1"/>
  <c r="AB24" i="71"/>
  <c r="AB32" i="71" s="1"/>
  <c r="Y24" i="71"/>
  <c r="Y32" i="71" s="1"/>
  <c r="X24" i="71"/>
  <c r="X32" i="71" s="1"/>
  <c r="W24" i="71"/>
  <c r="W32" i="71" s="1"/>
  <c r="U24" i="71"/>
  <c r="U32" i="71" s="1"/>
  <c r="T24" i="71"/>
  <c r="T32" i="71" s="1"/>
  <c r="AG5" i="71"/>
  <c r="M4" i="71"/>
  <c r="AB3" i="71"/>
  <c r="AB5" i="71" s="1"/>
  <c r="D3" i="71"/>
  <c r="A1" i="71"/>
  <c r="AO11" i="69"/>
  <c r="AN11" i="69"/>
  <c r="AO7" i="69"/>
  <c r="AN7" i="69"/>
  <c r="J5" i="66"/>
  <c r="J4" i="66"/>
  <c r="J3" i="66"/>
  <c r="F25" i="50" l="1"/>
  <c r="I17" i="50"/>
  <c r="G25" i="50"/>
  <c r="K17" i="50"/>
  <c r="O24" i="50"/>
  <c r="G17" i="74"/>
  <c r="K20" i="74"/>
  <c r="N18" i="73"/>
  <c r="N26" i="73" s="1"/>
  <c r="N17" i="74"/>
  <c r="N25" i="74" s="1"/>
  <c r="AF7" i="72"/>
  <c r="AG7" i="72" s="1"/>
  <c r="J20" i="74"/>
  <c r="I17" i="74"/>
  <c r="I25" i="74" s="1"/>
  <c r="AF7" i="71"/>
  <c r="AG7" i="71" s="1"/>
  <c r="M20" i="74"/>
  <c r="Q20" i="74"/>
  <c r="AN18" i="76"/>
  <c r="AO18" i="76" s="1"/>
  <c r="G26" i="76"/>
  <c r="S44" i="76"/>
  <c r="V41" i="76" s="1"/>
  <c r="G49" i="72"/>
  <c r="O21" i="73"/>
  <c r="O23" i="50"/>
  <c r="L21" i="73"/>
  <c r="M21" i="73"/>
  <c r="AF7" i="73"/>
  <c r="AG7" i="73" s="1"/>
  <c r="P21" i="73"/>
  <c r="M23" i="50"/>
  <c r="J18" i="73"/>
  <c r="J26" i="73" s="1"/>
  <c r="G46" i="71"/>
  <c r="N13" i="50" s="1"/>
  <c r="G49" i="75"/>
  <c r="S48" i="75"/>
  <c r="S48" i="72"/>
  <c r="AF25" i="72"/>
  <c r="AG26" i="72"/>
  <c r="G45" i="72"/>
  <c r="L14" i="50" s="1"/>
  <c r="M14" i="50" s="1"/>
  <c r="G45" i="71"/>
  <c r="G49" i="71"/>
  <c r="AG26" i="71"/>
  <c r="I21" i="73"/>
  <c r="Q21" i="73"/>
  <c r="M13" i="50"/>
  <c r="O16" i="50"/>
  <c r="M16" i="50"/>
  <c r="AB5" i="77"/>
  <c r="S39" i="77"/>
  <c r="D23" i="50" s="1"/>
  <c r="D25" i="50" s="1"/>
  <c r="AA26" i="77"/>
  <c r="Y26" i="77"/>
  <c r="I26" i="77"/>
  <c r="S41" i="77"/>
  <c r="F23" i="50" s="1"/>
  <c r="I27" i="77"/>
  <c r="AO26" i="75"/>
  <c r="G45" i="75"/>
  <c r="AN25" i="75"/>
  <c r="AO25" i="75" s="1"/>
  <c r="AN7" i="75"/>
  <c r="AO7" i="75" s="1"/>
  <c r="G24" i="75"/>
  <c r="G32" i="75" s="1"/>
  <c r="AB5" i="75"/>
  <c r="L25" i="50"/>
  <c r="G40" i="74"/>
  <c r="Y37" i="74" s="1"/>
  <c r="AF7" i="74"/>
  <c r="AG7" i="74" s="1"/>
  <c r="S41" i="74"/>
  <c r="S38" i="78"/>
  <c r="S40" i="78"/>
  <c r="G42" i="78"/>
  <c r="G40" i="78"/>
  <c r="Y37" i="78" s="1"/>
  <c r="G38" i="78"/>
  <c r="Y38" i="77"/>
  <c r="AJ38" i="77" s="1"/>
  <c r="G39" i="77"/>
  <c r="G26" i="77"/>
  <c r="G43" i="77"/>
  <c r="AG19" i="74"/>
  <c r="G38" i="74"/>
  <c r="AF18" i="74"/>
  <c r="AG18" i="74" s="1"/>
  <c r="G42" i="74"/>
  <c r="G41" i="74"/>
  <c r="AF19" i="73"/>
  <c r="AG19" i="73" s="1"/>
  <c r="S42" i="73"/>
  <c r="G15" i="50" s="1"/>
  <c r="AG10" i="73"/>
  <c r="G43" i="73" s="1"/>
  <c r="G39" i="73"/>
  <c r="L15" i="50" s="1"/>
  <c r="G41" i="73"/>
  <c r="Y38" i="73" s="1"/>
  <c r="G25" i="78"/>
  <c r="G26" i="78"/>
  <c r="G41" i="78"/>
  <c r="S39" i="78"/>
  <c r="S42" i="78"/>
  <c r="S41" i="78"/>
  <c r="G39" i="78"/>
  <c r="G27" i="77"/>
  <c r="G42" i="77"/>
  <c r="S42" i="77"/>
  <c r="G23" i="50" s="1"/>
  <c r="G40" i="77"/>
  <c r="S40" i="77"/>
  <c r="E23" i="50" s="1"/>
  <c r="E25" i="50" s="1"/>
  <c r="S43" i="77"/>
  <c r="H23" i="50" s="1"/>
  <c r="H25" i="50" s="1"/>
  <c r="O22" i="50"/>
  <c r="S45" i="75"/>
  <c r="S47" i="75"/>
  <c r="G33" i="75"/>
  <c r="G48" i="75"/>
  <c r="G46" i="75"/>
  <c r="Y44" i="75"/>
  <c r="S46" i="75"/>
  <c r="S49" i="75"/>
  <c r="AN26" i="75"/>
  <c r="S38" i="74"/>
  <c r="S40" i="74"/>
  <c r="G25" i="74"/>
  <c r="H17" i="74"/>
  <c r="H25" i="74" s="1"/>
  <c r="G26" i="74"/>
  <c r="G39" i="74"/>
  <c r="S39" i="74"/>
  <c r="S42" i="74"/>
  <c r="AF19" i="74"/>
  <c r="S39" i="73"/>
  <c r="D15" i="50" s="1"/>
  <c r="S41" i="73"/>
  <c r="F15" i="50" s="1"/>
  <c r="G26" i="73"/>
  <c r="H18" i="73"/>
  <c r="H26" i="73" s="1"/>
  <c r="G27" i="73"/>
  <c r="G40" i="73"/>
  <c r="N15" i="50" s="1"/>
  <c r="O15" i="50" s="1"/>
  <c r="S40" i="73"/>
  <c r="E15" i="50" s="1"/>
  <c r="S43" i="73"/>
  <c r="H15" i="50" s="1"/>
  <c r="AF20" i="73"/>
  <c r="AG25" i="72"/>
  <c r="G50" i="72"/>
  <c r="S45" i="72"/>
  <c r="D14" i="50" s="1"/>
  <c r="S47" i="72"/>
  <c r="G32" i="72"/>
  <c r="H24" i="72"/>
  <c r="H32" i="72" s="1"/>
  <c r="G33" i="72"/>
  <c r="G48" i="72"/>
  <c r="G46" i="72"/>
  <c r="N14" i="50" s="1"/>
  <c r="O14" i="50" s="1"/>
  <c r="Y44" i="72"/>
  <c r="S46" i="72"/>
  <c r="E14" i="50" s="1"/>
  <c r="S49" i="72"/>
  <c r="G14" i="50" s="1"/>
  <c r="AF26" i="72"/>
  <c r="G32" i="71"/>
  <c r="AG25" i="71"/>
  <c r="G50" i="71"/>
  <c r="S45" i="71"/>
  <c r="D13" i="50" s="1"/>
  <c r="S47" i="71"/>
  <c r="F13" i="50" s="1"/>
  <c r="H24" i="71"/>
  <c r="H32" i="71" s="1"/>
  <c r="G33" i="71"/>
  <c r="G48" i="71"/>
  <c r="S48" i="71"/>
  <c r="G13" i="50" s="1"/>
  <c r="G17" i="50" s="1"/>
  <c r="Y44" i="71"/>
  <c r="S46" i="71"/>
  <c r="E13" i="50" s="1"/>
  <c r="S49" i="71"/>
  <c r="H13" i="50" s="1"/>
  <c r="AF26" i="71"/>
  <c r="F17" i="50" l="1"/>
  <c r="D17" i="50"/>
  <c r="N17" i="50"/>
  <c r="O17" i="50" s="1"/>
  <c r="E17" i="50"/>
  <c r="O13" i="50"/>
  <c r="L17" i="50"/>
  <c r="M17" i="50" s="1"/>
  <c r="V42" i="76"/>
  <c r="V40" i="76"/>
  <c r="V44" i="76" s="1"/>
  <c r="V39" i="76"/>
  <c r="V43" i="76"/>
  <c r="M22" i="50"/>
  <c r="N25" i="50"/>
  <c r="O25" i="50" s="1"/>
  <c r="M15" i="50"/>
  <c r="F14" i="50"/>
  <c r="AG20" i="73"/>
  <c r="M25" i="50"/>
  <c r="G44" i="77"/>
  <c r="G50" i="75"/>
  <c r="AN24" i="75"/>
  <c r="AO24" i="75" s="1"/>
  <c r="G43" i="74"/>
  <c r="G43" i="78"/>
  <c r="S43" i="78"/>
  <c r="V41" i="78" s="1"/>
  <c r="S44" i="77"/>
  <c r="V41" i="77" s="1"/>
  <c r="Y39" i="77"/>
  <c r="AJ39" i="77" s="1"/>
  <c r="G44" i="73"/>
  <c r="G42" i="73"/>
  <c r="AF18" i="73"/>
  <c r="AG18" i="73" s="1"/>
  <c r="AF24" i="72"/>
  <c r="AG24" i="72" s="1"/>
  <c r="AF24" i="71"/>
  <c r="AG24" i="71" s="1"/>
  <c r="AC37" i="78"/>
  <c r="Y38" i="78"/>
  <c r="AC38" i="78" s="1"/>
  <c r="V43" i="77"/>
  <c r="S50" i="75"/>
  <c r="V48" i="75" s="1"/>
  <c r="V45" i="75"/>
  <c r="V46" i="75"/>
  <c r="V50" i="75" s="1"/>
  <c r="AK44" i="75"/>
  <c r="Y45" i="75"/>
  <c r="AK45" i="75" s="1"/>
  <c r="S43" i="74"/>
  <c r="V41" i="74" s="1"/>
  <c r="AC37" i="74"/>
  <c r="Y38" i="74"/>
  <c r="AC38" i="74" s="1"/>
  <c r="AF17" i="74"/>
  <c r="AG17" i="74" s="1"/>
  <c r="S44" i="73"/>
  <c r="V42" i="73" s="1"/>
  <c r="AC38" i="73"/>
  <c r="Y39" i="73"/>
  <c r="AC39" i="73" s="1"/>
  <c r="S50" i="72"/>
  <c r="V45" i="72"/>
  <c r="AC44" i="72"/>
  <c r="Y45" i="72"/>
  <c r="AC45" i="72" s="1"/>
  <c r="S50" i="71"/>
  <c r="V45" i="71" s="1"/>
  <c r="AC44" i="71"/>
  <c r="Y45" i="71"/>
  <c r="AC45" i="71" s="1"/>
  <c r="T51" i="62"/>
  <c r="T50" i="62"/>
  <c r="T58" i="60"/>
  <c r="T58" i="42"/>
  <c r="V48" i="72" l="1"/>
  <c r="H14" i="50"/>
  <c r="H17" i="50" s="1"/>
  <c r="V42" i="77"/>
  <c r="V40" i="77"/>
  <c r="V44" i="77" s="1"/>
  <c r="V38" i="74"/>
  <c r="V38" i="78"/>
  <c r="V40" i="78"/>
  <c r="V39" i="78"/>
  <c r="V43" i="78" s="1"/>
  <c r="V42" i="78"/>
  <c r="V39" i="77"/>
  <c r="V39" i="74"/>
  <c r="V40" i="74"/>
  <c r="V39" i="73"/>
  <c r="V40" i="73"/>
  <c r="V47" i="75"/>
  <c r="V49" i="75"/>
  <c r="V42" i="74"/>
  <c r="V43" i="73"/>
  <c r="V41" i="73"/>
  <c r="V47" i="72"/>
  <c r="V49" i="72"/>
  <c r="V46" i="72"/>
  <c r="V50" i="72" s="1"/>
  <c r="V47" i="71"/>
  <c r="V48" i="71"/>
  <c r="V46" i="71"/>
  <c r="V50" i="71" s="1"/>
  <c r="V49" i="71"/>
  <c r="V43" i="74" l="1"/>
  <c r="V44" i="73"/>
  <c r="AB50" i="62" l="1"/>
  <c r="AB51" i="61"/>
  <c r="M4" i="62"/>
  <c r="M4" i="61"/>
  <c r="M4" i="60"/>
  <c r="AE18" i="62"/>
  <c r="AE26" i="62" s="1"/>
  <c r="AD18" i="62"/>
  <c r="AD26" i="62" s="1"/>
  <c r="AC18" i="62"/>
  <c r="AC26" i="62" s="1"/>
  <c r="AB18" i="62"/>
  <c r="AB26" i="62" s="1"/>
  <c r="AA18" i="62"/>
  <c r="Z18" i="62"/>
  <c r="Y18" i="62"/>
  <c r="X18" i="62"/>
  <c r="X26" i="62" s="1"/>
  <c r="W18" i="62"/>
  <c r="W26" i="62" s="1"/>
  <c r="V18" i="62"/>
  <c r="V26" i="62" s="1"/>
  <c r="U18" i="62"/>
  <c r="U26" i="62" s="1"/>
  <c r="T18" i="62"/>
  <c r="T26" i="62" s="1"/>
  <c r="S18" i="62"/>
  <c r="S26" i="62" s="1"/>
  <c r="R18" i="62"/>
  <c r="Q18" i="62"/>
  <c r="Q26" i="62" s="1"/>
  <c r="P18" i="62"/>
  <c r="P26" i="62" s="1"/>
  <c r="O18" i="62"/>
  <c r="O26" i="62" s="1"/>
  <c r="N18" i="62"/>
  <c r="N26" i="62" s="1"/>
  <c r="M18" i="62"/>
  <c r="M26" i="62" s="1"/>
  <c r="L18" i="62"/>
  <c r="L26" i="62" s="1"/>
  <c r="K18" i="62"/>
  <c r="K26" i="62" s="1"/>
  <c r="J18" i="62"/>
  <c r="J26" i="62" s="1"/>
  <c r="I18" i="62"/>
  <c r="I26" i="62" s="1"/>
  <c r="H18" i="62"/>
  <c r="H26" i="62" s="1"/>
  <c r="G18" i="62"/>
  <c r="G26" i="62" s="1"/>
  <c r="AE19" i="61"/>
  <c r="AD19" i="61"/>
  <c r="AC19" i="61"/>
  <c r="AC27" i="61" s="1"/>
  <c r="AB19" i="61"/>
  <c r="AA19" i="61"/>
  <c r="Z19" i="61"/>
  <c r="Y19" i="61"/>
  <c r="Y27" i="61" s="1"/>
  <c r="X19" i="61"/>
  <c r="W19" i="61"/>
  <c r="V19" i="61"/>
  <c r="V27" i="61" s="1"/>
  <c r="U19" i="61"/>
  <c r="U27" i="61" s="1"/>
  <c r="T19" i="61"/>
  <c r="S19" i="61"/>
  <c r="R19" i="61"/>
  <c r="Q19" i="61"/>
  <c r="Q27" i="61" s="1"/>
  <c r="P19" i="61"/>
  <c r="P27" i="61" s="1"/>
  <c r="O19" i="61"/>
  <c r="N19" i="61"/>
  <c r="N27" i="61" s="1"/>
  <c r="M19" i="61"/>
  <c r="M27" i="61" s="1"/>
  <c r="L19" i="61"/>
  <c r="L27" i="61" s="1"/>
  <c r="K19" i="61"/>
  <c r="J19" i="61"/>
  <c r="I19" i="61"/>
  <c r="I27" i="61" s="1"/>
  <c r="H19" i="61"/>
  <c r="H27" i="61" s="1"/>
  <c r="G19" i="61"/>
  <c r="G20" i="61"/>
  <c r="H20" i="61"/>
  <c r="I20" i="61"/>
  <c r="J20" i="61"/>
  <c r="K20" i="61"/>
  <c r="L20" i="61"/>
  <c r="M20" i="61"/>
  <c r="N20" i="61"/>
  <c r="O20" i="61"/>
  <c r="P20" i="61"/>
  <c r="S20" i="61"/>
  <c r="T20" i="61"/>
  <c r="U20" i="61"/>
  <c r="V20" i="61"/>
  <c r="W20" i="61"/>
  <c r="X20" i="61"/>
  <c r="Y20" i="61"/>
  <c r="Z20" i="61"/>
  <c r="AA20" i="61"/>
  <c r="AB20" i="61"/>
  <c r="AC20" i="61"/>
  <c r="AD20" i="61"/>
  <c r="AE20" i="61"/>
  <c r="AE25" i="60"/>
  <c r="AE33" i="60" s="1"/>
  <c r="AD25" i="60"/>
  <c r="AD33" i="60" s="1"/>
  <c r="AC25" i="60"/>
  <c r="AB25" i="60"/>
  <c r="AA25" i="60"/>
  <c r="AA33" i="60" s="1"/>
  <c r="Z25" i="60"/>
  <c r="Z33" i="60" s="1"/>
  <c r="Y25" i="60"/>
  <c r="Y33" i="60" s="1"/>
  <c r="X25" i="60"/>
  <c r="W25" i="60"/>
  <c r="W33" i="60" s="1"/>
  <c r="V25" i="60"/>
  <c r="V33" i="60" s="1"/>
  <c r="U25" i="60"/>
  <c r="T25" i="60"/>
  <c r="T33" i="60" s="1"/>
  <c r="S25" i="60"/>
  <c r="S33" i="60" s="1"/>
  <c r="R25" i="60"/>
  <c r="Q25" i="60"/>
  <c r="Q33" i="60" s="1"/>
  <c r="P25" i="60"/>
  <c r="O25" i="60"/>
  <c r="O33" i="60" s="1"/>
  <c r="N25" i="60"/>
  <c r="N33" i="60" s="1"/>
  <c r="M25" i="60"/>
  <c r="L25" i="60"/>
  <c r="L33" i="60" s="1"/>
  <c r="K25" i="60"/>
  <c r="K33" i="60" s="1"/>
  <c r="J25" i="60"/>
  <c r="J33" i="60" s="1"/>
  <c r="I25" i="60"/>
  <c r="I33" i="60" s="1"/>
  <c r="H25" i="60"/>
  <c r="G25" i="60"/>
  <c r="G33" i="60" s="1"/>
  <c r="H33" i="42"/>
  <c r="I33" i="42"/>
  <c r="J33" i="42"/>
  <c r="K33" i="42"/>
  <c r="L33" i="42"/>
  <c r="M33" i="42"/>
  <c r="N33" i="42"/>
  <c r="O33" i="42"/>
  <c r="P33" i="42"/>
  <c r="Q33" i="42"/>
  <c r="S33" i="42"/>
  <c r="T33" i="42"/>
  <c r="U33" i="42"/>
  <c r="V33" i="42"/>
  <c r="W33" i="42"/>
  <c r="X33" i="42"/>
  <c r="AA33" i="42"/>
  <c r="AB33" i="42"/>
  <c r="AC33" i="42"/>
  <c r="AD33" i="42"/>
  <c r="AE33" i="42"/>
  <c r="G33" i="42"/>
  <c r="AE7" i="42"/>
  <c r="AD7" i="42"/>
  <c r="AC7" i="42"/>
  <c r="AB7" i="42"/>
  <c r="AA7" i="42"/>
  <c r="Z7" i="42"/>
  <c r="Z24" i="42" s="1"/>
  <c r="Y7" i="42"/>
  <c r="X7" i="42"/>
  <c r="W7" i="42"/>
  <c r="W24" i="42" s="1"/>
  <c r="W32" i="42" s="1"/>
  <c r="V7" i="42"/>
  <c r="U7" i="42"/>
  <c r="T7" i="42"/>
  <c r="S7" i="42"/>
  <c r="S24" i="42" s="1"/>
  <c r="R7" i="42"/>
  <c r="R24" i="42" s="1"/>
  <c r="Q7" i="42"/>
  <c r="Q24" i="42" s="1"/>
  <c r="P7" i="42"/>
  <c r="P24" i="42" s="1"/>
  <c r="O7" i="42"/>
  <c r="O24" i="42" s="1"/>
  <c r="N7" i="42"/>
  <c r="N24" i="42" s="1"/>
  <c r="M7" i="42"/>
  <c r="M24" i="42" s="1"/>
  <c r="L7" i="42"/>
  <c r="L24" i="42" s="1"/>
  <c r="K7" i="42"/>
  <c r="K24" i="42" s="1"/>
  <c r="J7" i="42"/>
  <c r="I7" i="42"/>
  <c r="I24" i="42" s="1"/>
  <c r="H7" i="42"/>
  <c r="H24" i="42" s="1"/>
  <c r="G7" i="42"/>
  <c r="A36" i="50"/>
  <c r="S17" i="62"/>
  <c r="S25" i="62" s="1"/>
  <c r="Q17" i="62"/>
  <c r="Q25" i="62" s="1"/>
  <c r="P20" i="62"/>
  <c r="O17" i="62"/>
  <c r="O25" i="62" s="1"/>
  <c r="N17" i="62"/>
  <c r="N25" i="62" s="1"/>
  <c r="AE7" i="61"/>
  <c r="AD7" i="61"/>
  <c r="AD18" i="61" s="1"/>
  <c r="AD26" i="61" s="1"/>
  <c r="AC7" i="61"/>
  <c r="AC18" i="61" s="1"/>
  <c r="AC26" i="61" s="1"/>
  <c r="AB7" i="61"/>
  <c r="AB18" i="61" s="1"/>
  <c r="AB26" i="61" s="1"/>
  <c r="AA7" i="61"/>
  <c r="AA18" i="61" s="1"/>
  <c r="AA26" i="61" s="1"/>
  <c r="Z7" i="61"/>
  <c r="Z18" i="61" s="1"/>
  <c r="Z26" i="61" s="1"/>
  <c r="Y7" i="61"/>
  <c r="Y18" i="61" s="1"/>
  <c r="Y26" i="61" s="1"/>
  <c r="X7" i="61"/>
  <c r="X18" i="61" s="1"/>
  <c r="X26" i="61" s="1"/>
  <c r="W7" i="61"/>
  <c r="W18" i="61" s="1"/>
  <c r="W26" i="61" s="1"/>
  <c r="V7" i="61"/>
  <c r="V18" i="61" s="1"/>
  <c r="V26" i="61" s="1"/>
  <c r="U7" i="61"/>
  <c r="U18" i="61" s="1"/>
  <c r="U26" i="61" s="1"/>
  <c r="T7" i="61"/>
  <c r="T18" i="61" s="1"/>
  <c r="T26" i="61" s="1"/>
  <c r="S7" i="61"/>
  <c r="S21" i="61" s="1"/>
  <c r="R7" i="61"/>
  <c r="Q7" i="61"/>
  <c r="Q21" i="61" s="1"/>
  <c r="P7" i="61"/>
  <c r="P21" i="61" s="1"/>
  <c r="O7" i="61"/>
  <c r="O18" i="61" s="1"/>
  <c r="O26" i="61" s="1"/>
  <c r="N7" i="61"/>
  <c r="N21" i="61" s="1"/>
  <c r="M7" i="61"/>
  <c r="M21" i="61" s="1"/>
  <c r="L7" i="61"/>
  <c r="L21" i="61" s="1"/>
  <c r="K7" i="61"/>
  <c r="K18" i="61" s="1"/>
  <c r="K26" i="61" s="1"/>
  <c r="J7" i="61"/>
  <c r="J21" i="61" s="1"/>
  <c r="I7" i="61"/>
  <c r="I18" i="61" s="1"/>
  <c r="I26" i="61" s="1"/>
  <c r="H7" i="61"/>
  <c r="H21" i="61" s="1"/>
  <c r="G7" i="61"/>
  <c r="G21" i="61" s="1"/>
  <c r="AE6" i="61"/>
  <c r="AD6" i="61"/>
  <c r="AC6" i="61"/>
  <c r="AB6" i="61"/>
  <c r="AA6" i="61"/>
  <c r="Z6" i="61"/>
  <c r="Y6" i="61"/>
  <c r="X6" i="61"/>
  <c r="W6" i="61"/>
  <c r="V6" i="61"/>
  <c r="U6" i="61"/>
  <c r="T6" i="61"/>
  <c r="S6" i="61"/>
  <c r="R6" i="61"/>
  <c r="Q6" i="61"/>
  <c r="P6" i="61"/>
  <c r="O6" i="61"/>
  <c r="N6" i="61"/>
  <c r="M6" i="61"/>
  <c r="L6" i="61"/>
  <c r="K6" i="61"/>
  <c r="J6" i="61"/>
  <c r="I6" i="61"/>
  <c r="H6" i="61"/>
  <c r="G6" i="61"/>
  <c r="H6" i="42"/>
  <c r="I6" i="42"/>
  <c r="J6" i="42"/>
  <c r="K6" i="42"/>
  <c r="L6" i="42"/>
  <c r="M6" i="42"/>
  <c r="N6" i="42"/>
  <c r="O6" i="42"/>
  <c r="P6" i="42"/>
  <c r="Q6" i="42"/>
  <c r="R6" i="42"/>
  <c r="S6" i="42"/>
  <c r="T6" i="42"/>
  <c r="U6" i="42"/>
  <c r="V6" i="42"/>
  <c r="W6" i="42"/>
  <c r="X6" i="42"/>
  <c r="Y6" i="42"/>
  <c r="Z6" i="42"/>
  <c r="AA6" i="42"/>
  <c r="AB6" i="42"/>
  <c r="AC6" i="42"/>
  <c r="AD6" i="42"/>
  <c r="AE6" i="42"/>
  <c r="H7" i="60"/>
  <c r="H24" i="60" s="1"/>
  <c r="H32" i="60" s="1"/>
  <c r="I7" i="60"/>
  <c r="I24" i="60" s="1"/>
  <c r="I32" i="60" s="1"/>
  <c r="J7" i="60"/>
  <c r="K7" i="60"/>
  <c r="K24" i="60" s="1"/>
  <c r="K32" i="60" s="1"/>
  <c r="L7" i="60"/>
  <c r="L24" i="60" s="1"/>
  <c r="L32" i="60" s="1"/>
  <c r="M7" i="60"/>
  <c r="M24" i="60" s="1"/>
  <c r="M32" i="60" s="1"/>
  <c r="N7" i="60"/>
  <c r="N24" i="60" s="1"/>
  <c r="N32" i="60" s="1"/>
  <c r="O7" i="60"/>
  <c r="O24" i="60" s="1"/>
  <c r="O32" i="60" s="1"/>
  <c r="P7" i="60"/>
  <c r="P24" i="60" s="1"/>
  <c r="P32" i="60" s="1"/>
  <c r="Q7" i="60"/>
  <c r="Q24" i="60" s="1"/>
  <c r="Q32" i="60" s="1"/>
  <c r="R7" i="60"/>
  <c r="R24" i="60" s="1"/>
  <c r="S7" i="60"/>
  <c r="S24" i="60" s="1"/>
  <c r="S32" i="60" s="1"/>
  <c r="T7" i="60"/>
  <c r="T24" i="60" s="1"/>
  <c r="T32" i="60" s="1"/>
  <c r="G7" i="60"/>
  <c r="G24" i="60" s="1"/>
  <c r="G32" i="60" s="1"/>
  <c r="H6" i="60"/>
  <c r="I6" i="60"/>
  <c r="J6" i="60"/>
  <c r="K6" i="60"/>
  <c r="L6" i="60"/>
  <c r="M6" i="60"/>
  <c r="N6" i="60"/>
  <c r="O6" i="60"/>
  <c r="P6" i="60"/>
  <c r="Q6" i="60"/>
  <c r="R6" i="60"/>
  <c r="S6" i="60"/>
  <c r="T6" i="60"/>
  <c r="U6" i="60"/>
  <c r="V6" i="60"/>
  <c r="W6" i="60"/>
  <c r="X6" i="60"/>
  <c r="Y6" i="60"/>
  <c r="Z6" i="60"/>
  <c r="AA6" i="60"/>
  <c r="AB6" i="60"/>
  <c r="AC6" i="60"/>
  <c r="AD6" i="60"/>
  <c r="AE6" i="60"/>
  <c r="G6" i="60"/>
  <c r="AO3" i="69"/>
  <c r="AN3" i="69"/>
  <c r="E5" i="66"/>
  <c r="A1" i="62"/>
  <c r="A1" i="61"/>
  <c r="A1" i="60"/>
  <c r="AB49" i="62"/>
  <c r="T49" i="62"/>
  <c r="AB50" i="61"/>
  <c r="T50" i="61"/>
  <c r="AB57" i="60"/>
  <c r="AB56" i="60"/>
  <c r="A1" i="42"/>
  <c r="B2" i="50"/>
  <c r="F2" i="50"/>
  <c r="J2" i="66"/>
  <c r="AB57" i="42"/>
  <c r="AB56" i="42"/>
  <c r="T56" i="42"/>
  <c r="AE3" i="62"/>
  <c r="AB3" i="62"/>
  <c r="D3" i="62"/>
  <c r="AE3" i="61"/>
  <c r="AB3" i="61"/>
  <c r="D3" i="61"/>
  <c r="AE3" i="60"/>
  <c r="AB3" i="60"/>
  <c r="D3" i="60"/>
  <c r="AE3" i="42"/>
  <c r="AB3" i="42"/>
  <c r="D3" i="42"/>
  <c r="G40" i="62"/>
  <c r="Y37" i="62" s="1"/>
  <c r="G47" i="60"/>
  <c r="AG5" i="42"/>
  <c r="R17" i="62"/>
  <c r="I6" i="50"/>
  <c r="G37" i="62"/>
  <c r="G36" i="62"/>
  <c r="R26" i="62"/>
  <c r="R25" i="62"/>
  <c r="AE21" i="62"/>
  <c r="AD21" i="62"/>
  <c r="AC21" i="62"/>
  <c r="AB21" i="62"/>
  <c r="AA21" i="62"/>
  <c r="Z21" i="62"/>
  <c r="Y21" i="62"/>
  <c r="X21" i="62"/>
  <c r="W21" i="62"/>
  <c r="V21" i="62"/>
  <c r="U21" i="62"/>
  <c r="T21" i="62"/>
  <c r="S21" i="62"/>
  <c r="Q21" i="62"/>
  <c r="P21" i="62"/>
  <c r="O21" i="62"/>
  <c r="N21" i="62"/>
  <c r="M21" i="62"/>
  <c r="L21" i="62"/>
  <c r="K21" i="62"/>
  <c r="J21" i="62"/>
  <c r="I21" i="62"/>
  <c r="H21" i="62"/>
  <c r="G21" i="62"/>
  <c r="AE20" i="62"/>
  <c r="AD20" i="62"/>
  <c r="AC20" i="62"/>
  <c r="AB20" i="62"/>
  <c r="AA20" i="62"/>
  <c r="Z20" i="62"/>
  <c r="Y20" i="62"/>
  <c r="X20" i="62"/>
  <c r="W20" i="62"/>
  <c r="V20" i="62"/>
  <c r="U20" i="62"/>
  <c r="T20" i="62"/>
  <c r="S20" i="62"/>
  <c r="Q20" i="62"/>
  <c r="O20" i="62"/>
  <c r="N20" i="62"/>
  <c r="M20" i="62"/>
  <c r="L20" i="62"/>
  <c r="K20" i="62"/>
  <c r="J20" i="62"/>
  <c r="I20" i="62"/>
  <c r="H20" i="62"/>
  <c r="G20" i="62"/>
  <c r="AE19" i="62"/>
  <c r="AD19" i="62"/>
  <c r="AC19" i="62"/>
  <c r="AB19" i="62"/>
  <c r="AA19" i="62"/>
  <c r="Z19" i="62"/>
  <c r="Y19" i="62"/>
  <c r="X19" i="62"/>
  <c r="W19" i="62"/>
  <c r="V19" i="62"/>
  <c r="U19" i="62"/>
  <c r="T19" i="62"/>
  <c r="S19" i="62"/>
  <c r="P19" i="62"/>
  <c r="O19" i="62"/>
  <c r="N19" i="62"/>
  <c r="M19" i="62"/>
  <c r="L19" i="62"/>
  <c r="K19" i="62"/>
  <c r="J19" i="62"/>
  <c r="I19" i="62"/>
  <c r="H19" i="62"/>
  <c r="G19" i="62"/>
  <c r="AE17" i="62"/>
  <c r="AE25" i="62" s="1"/>
  <c r="AD17" i="62"/>
  <c r="AD25" i="62" s="1"/>
  <c r="AC17" i="62"/>
  <c r="AC25" i="62" s="1"/>
  <c r="AB17" i="62"/>
  <c r="AB25" i="62" s="1"/>
  <c r="AA17" i="62"/>
  <c r="AA25" i="62" s="1"/>
  <c r="Z17" i="62"/>
  <c r="Z25" i="62" s="1"/>
  <c r="Y17" i="62"/>
  <c r="Y25" i="62" s="1"/>
  <c r="X17" i="62"/>
  <c r="X25" i="62" s="1"/>
  <c r="W17" i="62"/>
  <c r="V17" i="62"/>
  <c r="V25" i="62" s="1"/>
  <c r="U17" i="62"/>
  <c r="U25" i="62" s="1"/>
  <c r="T17" i="62"/>
  <c r="T25" i="62" s="1"/>
  <c r="M17" i="62"/>
  <c r="M25" i="62" s="1"/>
  <c r="L17" i="62"/>
  <c r="L25" i="62" s="1"/>
  <c r="K17" i="62"/>
  <c r="K25" i="62" s="1"/>
  <c r="J17" i="62"/>
  <c r="J25" i="62" s="1"/>
  <c r="I17" i="62"/>
  <c r="I25" i="62" s="1"/>
  <c r="H17" i="62"/>
  <c r="H25" i="62" s="1"/>
  <c r="G17" i="62"/>
  <c r="G25" i="62" s="1"/>
  <c r="AF16" i="62"/>
  <c r="AG16" i="62" s="1"/>
  <c r="AF15" i="62"/>
  <c r="AG15" i="62" s="1"/>
  <c r="AF14" i="62"/>
  <c r="AG14" i="62" s="1"/>
  <c r="AF13" i="62"/>
  <c r="AG13" i="62"/>
  <c r="AF12" i="62"/>
  <c r="AG12" i="62" s="1"/>
  <c r="AF11" i="62"/>
  <c r="AG11" i="62" s="1"/>
  <c r="AF10" i="62"/>
  <c r="AG10" i="62" s="1"/>
  <c r="AF9" i="62"/>
  <c r="AG9" i="62" s="1"/>
  <c r="G37" i="61"/>
  <c r="R27" i="61"/>
  <c r="R26" i="61"/>
  <c r="AE22" i="61"/>
  <c r="AD22" i="61"/>
  <c r="AC22" i="61"/>
  <c r="AB22" i="61"/>
  <c r="AA22" i="61"/>
  <c r="Z22" i="61"/>
  <c r="Y22" i="61"/>
  <c r="X22" i="61"/>
  <c r="W22" i="61"/>
  <c r="V22" i="61"/>
  <c r="U22" i="61"/>
  <c r="T22" i="61"/>
  <c r="S22" i="61"/>
  <c r="Q22" i="61"/>
  <c r="O22" i="61"/>
  <c r="N22" i="61"/>
  <c r="M22" i="61"/>
  <c r="L22" i="61"/>
  <c r="K22" i="61"/>
  <c r="J22" i="61"/>
  <c r="I22" i="61"/>
  <c r="H22" i="61"/>
  <c r="G22" i="61"/>
  <c r="AE21" i="61"/>
  <c r="AD21" i="61"/>
  <c r="AC21" i="61"/>
  <c r="AB21" i="61"/>
  <c r="AA21" i="61"/>
  <c r="Z21" i="61"/>
  <c r="Y21" i="61"/>
  <c r="X21" i="61"/>
  <c r="W21" i="61"/>
  <c r="V21" i="61"/>
  <c r="U21" i="61"/>
  <c r="AE18" i="61"/>
  <c r="AE26" i="61" s="1"/>
  <c r="G18" i="61"/>
  <c r="G26" i="61" s="1"/>
  <c r="AF17" i="61"/>
  <c r="AG17" i="61" s="1"/>
  <c r="AF16" i="61"/>
  <c r="AG16" i="61" s="1"/>
  <c r="AF15" i="61"/>
  <c r="AG15" i="61" s="1"/>
  <c r="AF14" i="61"/>
  <c r="AG14" i="61"/>
  <c r="AF13" i="61"/>
  <c r="AG13" i="61" s="1"/>
  <c r="AF12" i="61"/>
  <c r="AG12" i="61"/>
  <c r="AF11" i="61"/>
  <c r="AG11" i="61" s="1"/>
  <c r="AF10" i="61"/>
  <c r="AG10" i="61"/>
  <c r="AF9" i="61"/>
  <c r="G44" i="60"/>
  <c r="K6" i="50" s="1"/>
  <c r="G43" i="60"/>
  <c r="J6" i="50" s="1"/>
  <c r="R33" i="60"/>
  <c r="R32" i="60"/>
  <c r="AE28" i="60"/>
  <c r="AD28" i="60"/>
  <c r="AC28" i="60"/>
  <c r="AB28" i="60"/>
  <c r="AA28" i="60"/>
  <c r="Z28" i="60"/>
  <c r="Y28" i="60"/>
  <c r="X28" i="60"/>
  <c r="W28" i="60"/>
  <c r="V28" i="60"/>
  <c r="U28" i="60"/>
  <c r="T28" i="60"/>
  <c r="S28" i="60"/>
  <c r="Q28" i="60"/>
  <c r="P28" i="60"/>
  <c r="O28" i="60"/>
  <c r="N28" i="60"/>
  <c r="M28" i="60"/>
  <c r="L28" i="60"/>
  <c r="K28" i="60"/>
  <c r="J28" i="60"/>
  <c r="I28" i="60"/>
  <c r="H28" i="60"/>
  <c r="G28" i="60"/>
  <c r="AE27" i="60"/>
  <c r="AD27" i="60"/>
  <c r="AC27" i="60"/>
  <c r="AB27" i="60"/>
  <c r="AA27" i="60"/>
  <c r="Z27" i="60"/>
  <c r="Y27" i="60"/>
  <c r="X27" i="60"/>
  <c r="W27" i="60"/>
  <c r="V27" i="60"/>
  <c r="U27" i="60"/>
  <c r="T27" i="60"/>
  <c r="S27" i="60"/>
  <c r="Q27" i="60"/>
  <c r="P27" i="60"/>
  <c r="O27" i="60"/>
  <c r="N27" i="60"/>
  <c r="M27" i="60"/>
  <c r="L27" i="60"/>
  <c r="K27" i="60"/>
  <c r="J27" i="60"/>
  <c r="I27" i="60"/>
  <c r="H27" i="60"/>
  <c r="G27" i="60"/>
  <c r="AE26" i="60"/>
  <c r="AD26" i="60"/>
  <c r="AC26" i="60"/>
  <c r="AB26" i="60"/>
  <c r="AA26" i="60"/>
  <c r="Z26" i="60"/>
  <c r="Y26" i="60"/>
  <c r="X26" i="60"/>
  <c r="W26" i="60"/>
  <c r="V26" i="60"/>
  <c r="U26" i="60"/>
  <c r="T26" i="60"/>
  <c r="S26" i="60"/>
  <c r="Q26" i="60"/>
  <c r="P26" i="60"/>
  <c r="O26" i="60"/>
  <c r="N26" i="60"/>
  <c r="M26" i="60"/>
  <c r="L26" i="60"/>
  <c r="K26" i="60"/>
  <c r="J26" i="60"/>
  <c r="I26" i="60"/>
  <c r="H26" i="60"/>
  <c r="G26" i="60"/>
  <c r="AE24" i="60"/>
  <c r="AE32" i="60" s="1"/>
  <c r="AD24" i="60"/>
  <c r="AD32" i="60" s="1"/>
  <c r="AC24" i="60"/>
  <c r="AC32" i="60" s="1"/>
  <c r="AB24" i="60"/>
  <c r="AB32" i="60" s="1"/>
  <c r="AA24" i="60"/>
  <c r="AA32" i="60" s="1"/>
  <c r="Z24" i="60"/>
  <c r="Z32" i="60" s="1"/>
  <c r="Y24" i="60"/>
  <c r="Y32" i="60" s="1"/>
  <c r="X24" i="60"/>
  <c r="X32" i="60" s="1"/>
  <c r="W24" i="60"/>
  <c r="W32" i="60" s="1"/>
  <c r="V24" i="60"/>
  <c r="V32" i="60" s="1"/>
  <c r="U24" i="60"/>
  <c r="U32" i="60" s="1"/>
  <c r="J24" i="60"/>
  <c r="J32" i="60" s="1"/>
  <c r="AF18" i="60"/>
  <c r="AG18" i="60"/>
  <c r="AF17" i="60"/>
  <c r="AG17" i="60"/>
  <c r="AF16" i="60"/>
  <c r="AG16" i="60"/>
  <c r="AF15" i="60"/>
  <c r="AG15" i="60"/>
  <c r="AF14" i="60"/>
  <c r="AG14" i="60"/>
  <c r="AF13" i="60"/>
  <c r="AG13" i="60"/>
  <c r="AF12" i="60"/>
  <c r="AG12" i="60"/>
  <c r="AF11" i="60"/>
  <c r="AG11" i="60"/>
  <c r="AF10" i="60"/>
  <c r="AG10" i="60"/>
  <c r="AF9" i="60"/>
  <c r="AF9" i="42"/>
  <c r="AF10" i="42"/>
  <c r="AG10" i="42" s="1"/>
  <c r="AF11" i="42"/>
  <c r="AG11" i="42" s="1"/>
  <c r="AF12" i="42"/>
  <c r="AG12" i="42" s="1"/>
  <c r="AF13" i="42"/>
  <c r="AG13" i="42" s="1"/>
  <c r="AF14" i="42"/>
  <c r="AG14" i="42"/>
  <c r="AF15" i="42"/>
  <c r="AG15" i="42" s="1"/>
  <c r="AF16" i="42"/>
  <c r="AG16" i="42" s="1"/>
  <c r="AF17" i="42"/>
  <c r="AG17" i="42"/>
  <c r="AF18" i="42"/>
  <c r="AF19" i="42"/>
  <c r="AG19" i="42"/>
  <c r="AF20" i="42"/>
  <c r="AG20" i="42"/>
  <c r="Z32" i="42"/>
  <c r="G27" i="42"/>
  <c r="H27" i="42"/>
  <c r="I27" i="42"/>
  <c r="J27" i="42"/>
  <c r="K27" i="42"/>
  <c r="M27" i="42"/>
  <c r="N27" i="42"/>
  <c r="Q27" i="42"/>
  <c r="S27" i="42"/>
  <c r="T27" i="42"/>
  <c r="U27" i="42"/>
  <c r="V27" i="42"/>
  <c r="W27" i="42"/>
  <c r="X27" i="42"/>
  <c r="Y27" i="42"/>
  <c r="Z27" i="42"/>
  <c r="AA27" i="42"/>
  <c r="AB27" i="42"/>
  <c r="AC27" i="42"/>
  <c r="AD27" i="42"/>
  <c r="AE27" i="42"/>
  <c r="G28" i="42"/>
  <c r="H28" i="42"/>
  <c r="I28" i="42"/>
  <c r="J28" i="42"/>
  <c r="K28" i="42"/>
  <c r="L28" i="42"/>
  <c r="M28" i="42"/>
  <c r="N28" i="42"/>
  <c r="O28" i="42"/>
  <c r="P28" i="42"/>
  <c r="Q28" i="42"/>
  <c r="S28" i="42"/>
  <c r="T28" i="42"/>
  <c r="U28" i="42"/>
  <c r="V28" i="42"/>
  <c r="W28" i="42"/>
  <c r="X28" i="42"/>
  <c r="Y28" i="42"/>
  <c r="Z28" i="42"/>
  <c r="AA28" i="42"/>
  <c r="AB28" i="42"/>
  <c r="AC28" i="42"/>
  <c r="AD28" i="42"/>
  <c r="AE28" i="42"/>
  <c r="R32" i="42"/>
  <c r="G43" i="42"/>
  <c r="G44" i="42"/>
  <c r="M4" i="42"/>
  <c r="AG18" i="42"/>
  <c r="W25" i="62"/>
  <c r="Y26" i="62"/>
  <c r="AD27" i="61"/>
  <c r="AA26" i="62"/>
  <c r="Z26" i="62"/>
  <c r="J27" i="61"/>
  <c r="S27" i="61"/>
  <c r="W27" i="61"/>
  <c r="AA27" i="61"/>
  <c r="AE27" i="61"/>
  <c r="K27" i="61"/>
  <c r="O27" i="61"/>
  <c r="T27" i="61"/>
  <c r="X27" i="61"/>
  <c r="Z27" i="61"/>
  <c r="AB27" i="61"/>
  <c r="AG9" i="60"/>
  <c r="H33" i="60"/>
  <c r="P33" i="60"/>
  <c r="U33" i="60"/>
  <c r="AC33" i="60"/>
  <c r="M33" i="60"/>
  <c r="X33" i="60"/>
  <c r="AB33" i="60"/>
  <c r="AG9" i="42"/>
  <c r="AG26" i="42" s="1"/>
  <c r="R33" i="42"/>
  <c r="Y33" i="42"/>
  <c r="Z33" i="42"/>
  <c r="G27" i="61"/>
  <c r="Q18" i="61" l="1"/>
  <c r="Q26" i="61" s="1"/>
  <c r="J18" i="61"/>
  <c r="J26" i="61" s="1"/>
  <c r="H18" i="61"/>
  <c r="H26" i="61" s="1"/>
  <c r="N18" i="61"/>
  <c r="N26" i="61" s="1"/>
  <c r="AB5" i="60"/>
  <c r="AB5" i="61"/>
  <c r="AC24" i="42"/>
  <c r="AC32" i="42" s="1"/>
  <c r="AD24" i="42"/>
  <c r="AD32" i="42" s="1"/>
  <c r="Y24" i="42"/>
  <c r="Y32" i="42" s="1"/>
  <c r="AF26" i="42"/>
  <c r="J24" i="42"/>
  <c r="J32" i="42" s="1"/>
  <c r="G24" i="42"/>
  <c r="AE24" i="42"/>
  <c r="AE32" i="42" s="1"/>
  <c r="X24" i="42"/>
  <c r="X32" i="42" s="1"/>
  <c r="U24" i="42"/>
  <c r="U32" i="42" s="1"/>
  <c r="V24" i="42"/>
  <c r="V32" i="42" s="1"/>
  <c r="AA24" i="42"/>
  <c r="AA32" i="42" s="1"/>
  <c r="T24" i="42"/>
  <c r="T32" i="42" s="1"/>
  <c r="AB24" i="42"/>
  <c r="AB32" i="42" s="1"/>
  <c r="AF26" i="60"/>
  <c r="G46" i="60"/>
  <c r="N6" i="50" s="1"/>
  <c r="O6" i="50" s="1"/>
  <c r="G45" i="60"/>
  <c r="L6" i="50" s="1"/>
  <c r="M6" i="50" s="1"/>
  <c r="G49" i="60"/>
  <c r="AB5" i="62"/>
  <c r="G39" i="62"/>
  <c r="AG19" i="62"/>
  <c r="AF19" i="62"/>
  <c r="G41" i="62"/>
  <c r="G38" i="62"/>
  <c r="S18" i="61"/>
  <c r="S26" i="61" s="1"/>
  <c r="K21" i="61"/>
  <c r="R18" i="61"/>
  <c r="R21" i="61"/>
  <c r="G41" i="61"/>
  <c r="Y38" i="61" s="1"/>
  <c r="AC38" i="61" s="1"/>
  <c r="M18" i="61"/>
  <c r="M26" i="61" s="1"/>
  <c r="T21" i="61"/>
  <c r="I21" i="61"/>
  <c r="AF20" i="61"/>
  <c r="AG9" i="61"/>
  <c r="G42" i="61" s="1"/>
  <c r="G39" i="61"/>
  <c r="J7" i="50"/>
  <c r="K32" i="42"/>
  <c r="M32" i="42"/>
  <c r="S47" i="42"/>
  <c r="F5" i="50" s="1"/>
  <c r="O32" i="42"/>
  <c r="AB5" i="42"/>
  <c r="G45" i="42"/>
  <c r="S32" i="42"/>
  <c r="I9" i="50"/>
  <c r="Y38" i="62"/>
  <c r="AC38" i="62" s="1"/>
  <c r="AC37" i="62"/>
  <c r="G42" i="62"/>
  <c r="AF18" i="62"/>
  <c r="K8" i="50"/>
  <c r="S40" i="62"/>
  <c r="S39" i="62"/>
  <c r="S38" i="62"/>
  <c r="S41" i="62"/>
  <c r="S42" i="62"/>
  <c r="J8" i="50"/>
  <c r="AF19" i="61"/>
  <c r="S39" i="61"/>
  <c r="S42" i="61"/>
  <c r="S41" i="61"/>
  <c r="S40" i="61"/>
  <c r="S43" i="61"/>
  <c r="G40" i="61"/>
  <c r="AF25" i="60"/>
  <c r="G48" i="60"/>
  <c r="AG26" i="60"/>
  <c r="S47" i="60"/>
  <c r="S46" i="60"/>
  <c r="S49" i="60"/>
  <c r="S45" i="60"/>
  <c r="D6" i="50" s="1"/>
  <c r="S48" i="60"/>
  <c r="Y44" i="60"/>
  <c r="Y45" i="60" s="1"/>
  <c r="AC45" i="60" s="1"/>
  <c r="K5" i="50"/>
  <c r="G46" i="42"/>
  <c r="S48" i="42"/>
  <c r="G5" i="50" s="1"/>
  <c r="S45" i="42"/>
  <c r="D5" i="50" s="1"/>
  <c r="S49" i="42"/>
  <c r="H5" i="50" s="1"/>
  <c r="P32" i="42"/>
  <c r="P18" i="61"/>
  <c r="P26" i="61" s="1"/>
  <c r="O27" i="42"/>
  <c r="AF7" i="62"/>
  <c r="AG7" i="62" s="1"/>
  <c r="N32" i="42"/>
  <c r="Q32" i="42"/>
  <c r="P27" i="42"/>
  <c r="P17" i="62"/>
  <c r="P25" i="62" s="1"/>
  <c r="O21" i="61"/>
  <c r="AF7" i="61"/>
  <c r="AG7" i="61" s="1"/>
  <c r="AF7" i="60"/>
  <c r="AG7" i="60" s="1"/>
  <c r="L32" i="42"/>
  <c r="L27" i="42"/>
  <c r="L18" i="61"/>
  <c r="L26" i="61" s="1"/>
  <c r="AF24" i="60"/>
  <c r="AG24" i="60" s="1"/>
  <c r="I32" i="42"/>
  <c r="AF7" i="42"/>
  <c r="AG7" i="42" s="1"/>
  <c r="H32" i="42"/>
  <c r="P2" i="50"/>
  <c r="G49" i="42"/>
  <c r="G48" i="42"/>
  <c r="S46" i="42"/>
  <c r="E5" i="50" s="1"/>
  <c r="G47" i="42"/>
  <c r="Y44" i="42" s="1"/>
  <c r="Y45" i="42" s="1"/>
  <c r="AC45" i="42" s="1"/>
  <c r="AF24" i="42" l="1"/>
  <c r="AG24" i="42" s="1"/>
  <c r="G32" i="42"/>
  <c r="AC44" i="60"/>
  <c r="J9" i="50"/>
  <c r="N8" i="50"/>
  <c r="O8" i="50" s="1"/>
  <c r="L8" i="50"/>
  <c r="M8" i="50" s="1"/>
  <c r="L7" i="50"/>
  <c r="M7" i="50" s="1"/>
  <c r="Y39" i="61"/>
  <c r="AC39" i="61" s="1"/>
  <c r="K9" i="50"/>
  <c r="AG20" i="61"/>
  <c r="G43" i="61"/>
  <c r="L5" i="50"/>
  <c r="M5" i="50" s="1"/>
  <c r="S43" i="62"/>
  <c r="V40" i="62" s="1"/>
  <c r="D8" i="50"/>
  <c r="F8" i="50"/>
  <c r="E8" i="50"/>
  <c r="H8" i="50"/>
  <c r="G43" i="62"/>
  <c r="AG18" i="62"/>
  <c r="G7" i="50"/>
  <c r="G44" i="61"/>
  <c r="AG19" i="61"/>
  <c r="N7" i="50"/>
  <c r="O7" i="50" s="1"/>
  <c r="S44" i="61"/>
  <c r="V40" i="61" s="1"/>
  <c r="F7" i="50"/>
  <c r="H7" i="50"/>
  <c r="S50" i="60"/>
  <c r="V46" i="60" s="1"/>
  <c r="E6" i="50"/>
  <c r="G6" i="50"/>
  <c r="AG25" i="60"/>
  <c r="G50" i="60"/>
  <c r="H6" i="50"/>
  <c r="F6" i="50"/>
  <c r="N5" i="50"/>
  <c r="G50" i="42"/>
  <c r="S50" i="42"/>
  <c r="V45" i="42" s="1"/>
  <c r="AF17" i="62"/>
  <c r="AG17" i="62" s="1"/>
  <c r="AF18" i="61"/>
  <c r="AG18" i="61" s="1"/>
  <c r="AC44" i="42"/>
  <c r="V47" i="60" l="1"/>
  <c r="V50" i="60"/>
  <c r="V49" i="60"/>
  <c r="V42" i="62"/>
  <c r="V38" i="62"/>
  <c r="L9" i="50"/>
  <c r="M9" i="50" s="1"/>
  <c r="G9" i="50"/>
  <c r="D9" i="50"/>
  <c r="F9" i="50"/>
  <c r="V46" i="42"/>
  <c r="V49" i="42"/>
  <c r="V47" i="42"/>
  <c r="V48" i="42"/>
  <c r="V39" i="62"/>
  <c r="V41" i="62"/>
  <c r="H9" i="50"/>
  <c r="V42" i="61"/>
  <c r="V41" i="61"/>
  <c r="V43" i="61"/>
  <c r="V39" i="61"/>
  <c r="V48" i="60"/>
  <c r="E9" i="50"/>
  <c r="V45" i="60"/>
  <c r="O5" i="50"/>
  <c r="N9" i="50"/>
  <c r="O9" i="50" s="1"/>
  <c r="V43" i="62" l="1"/>
  <c r="V44" i="61"/>
  <c r="V50" i="42"/>
</calcChain>
</file>

<file path=xl/sharedStrings.xml><?xml version="1.0" encoding="utf-8"?>
<sst xmlns="http://schemas.openxmlformats.org/spreadsheetml/2006/main" count="1736" uniqueCount="247">
  <si>
    <t>Soru için alınan puanların toplamı</t>
  </si>
  <si>
    <t>SIRA</t>
  </si>
  <si>
    <t>CEVAPLAMA BAŞARI ORANI (%)</t>
  </si>
  <si>
    <t>SINIF MEV.</t>
  </si>
  <si>
    <t>DÖNEM</t>
  </si>
  <si>
    <t>YAZILI</t>
  </si>
  <si>
    <t xml:space="preserve">DERS : </t>
  </si>
  <si>
    <t>SORUNUN DEĞER</t>
  </si>
  <si>
    <t>CEVAPLAMA ORANI</t>
  </si>
  <si>
    <t>BAŞARI ANALİZİ</t>
  </si>
  <si>
    <t xml:space="preserve">BAŞARILI ÖĞRENCİ SAYISI </t>
  </si>
  <si>
    <t xml:space="preserve">BAŞARISIZ ÖĞRENCİ SAYISI </t>
  </si>
  <si>
    <t>DÜZENLEYEN</t>
  </si>
  <si>
    <t>UYGUNDUR</t>
  </si>
  <si>
    <t>Okul Müdürü</t>
  </si>
  <si>
    <t>EN YÜKSEK ALINAN NOT</t>
  </si>
  <si>
    <t>EN DÜŞÜK ALINAN  NOT</t>
  </si>
  <si>
    <t>BAŞ.</t>
  </si>
  <si>
    <t>Başarı</t>
  </si>
  <si>
    <t>Başarısızlık</t>
  </si>
  <si>
    <t>DÜŞÜNCELER</t>
  </si>
  <si>
    <t>H : Hücre içerisinde bu değer görüldüğünde eksik yada yanlış bilgi girişi olduğu anlamını taşımaktadır.</t>
  </si>
  <si>
    <t>YUV.</t>
  </si>
  <si>
    <t>ARSLAN</t>
  </si>
  <si>
    <t>YÜKSEL</t>
  </si>
  <si>
    <t>YAŞAR</t>
  </si>
  <si>
    <t>Sınava Giren Öğrenci Sayısı</t>
  </si>
  <si>
    <t>Sınava Girmeyen Öğrenci Sayısı</t>
  </si>
  <si>
    <t>Başarılı Öğrenci Sayısı</t>
  </si>
  <si>
    <t>NOTLAR</t>
  </si>
  <si>
    <t>BAŞARI %</t>
  </si>
  <si>
    <t>TOPLAM</t>
  </si>
  <si>
    <t>ÖNERİ ve DÜŞÜNCELER</t>
  </si>
  <si>
    <t>EREN</t>
  </si>
  <si>
    <t>Ders:</t>
  </si>
  <si>
    <t xml:space="preserve">SINAVA GİREN ÖĞRENCİ SAYISI </t>
  </si>
  <si>
    <t>1.</t>
  </si>
  <si>
    <t>2.</t>
  </si>
  <si>
    <t>3.</t>
  </si>
  <si>
    <t xml:space="preserve">SINAVA GİRMEYEN ÖĞRENCİ SAYISI </t>
  </si>
  <si>
    <t>1. SORU</t>
  </si>
  <si>
    <t>2. SORU</t>
  </si>
  <si>
    <t>3. SORU</t>
  </si>
  <si>
    <t>4. SORU</t>
  </si>
  <si>
    <t>5. SORU</t>
  </si>
  <si>
    <t>6. SORU</t>
  </si>
  <si>
    <t>7. SORU</t>
  </si>
  <si>
    <t>8. SORU</t>
  </si>
  <si>
    <t>9. SORU</t>
  </si>
  <si>
    <t>10. SORU</t>
  </si>
  <si>
    <t>11. SORU</t>
  </si>
  <si>
    <t>12. SORU</t>
  </si>
  <si>
    <t>13. SORU</t>
  </si>
  <si>
    <t>14. SORU</t>
  </si>
  <si>
    <t>15. SORU</t>
  </si>
  <si>
    <t>16. SORU</t>
  </si>
  <si>
    <t>17. SORU</t>
  </si>
  <si>
    <t>18. SORU</t>
  </si>
  <si>
    <t>19. SORU</t>
  </si>
  <si>
    <t>20. SORU</t>
  </si>
  <si>
    <t>21. SORU</t>
  </si>
  <si>
    <t>22. SORU</t>
  </si>
  <si>
    <t>23. SORU</t>
  </si>
  <si>
    <t>24. SORU</t>
  </si>
  <si>
    <t>25. SORU</t>
  </si>
  <si>
    <t>SINIF NOT ORTALAMASI</t>
  </si>
  <si>
    <t xml:space="preserve">ŞUBE : </t>
  </si>
  <si>
    <t>NO</t>
  </si>
  <si>
    <t>ADI</t>
  </si>
  <si>
    <t>SOYADI</t>
  </si>
  <si>
    <t>SORULARIN KONUSU --&gt;</t>
  </si>
  <si>
    <t>SORULARIN PUAN DEĞERİ --&gt;</t>
  </si>
  <si>
    <t>TARİHİ :</t>
  </si>
  <si>
    <t>SINAV ADI :</t>
  </si>
  <si>
    <t>%</t>
  </si>
  <si>
    <t>:</t>
  </si>
  <si>
    <t>KİŞİ</t>
  </si>
  <si>
    <t>ARASI ALAN</t>
  </si>
  <si>
    <t>50-59</t>
  </si>
  <si>
    <t>60-69</t>
  </si>
  <si>
    <t>70-84</t>
  </si>
  <si>
    <t>85-100</t>
  </si>
  <si>
    <t>(PEKİYİ)</t>
  </si>
  <si>
    <t>(İYİ)</t>
  </si>
  <si>
    <t>(ORTA)</t>
  </si>
  <si>
    <t>(GEÇER)</t>
  </si>
  <si>
    <t>(GEÇMEZ)</t>
  </si>
  <si>
    <t>SINIFLAR</t>
  </si>
  <si>
    <t>ÖĞRETMENİ</t>
  </si>
  <si>
    <t>Başarasız Öğrenci Sayısı</t>
  </si>
  <si>
    <t>ÖĞR.SAY</t>
  </si>
  <si>
    <t>SINAV SONUÇLARININ DEĞERLENDİRİLMESİ</t>
  </si>
  <si>
    <r>
      <rPr>
        <b/>
        <sz val="11"/>
        <color indexed="8"/>
        <rFont val="Calibri"/>
        <family val="2"/>
        <charset val="162"/>
      </rPr>
      <t>2-</t>
    </r>
    <r>
      <rPr>
        <sz val="10"/>
        <rFont val="Arial Tur"/>
        <charset val="162"/>
      </rPr>
      <t xml:space="preserve"> Puan Ortalamaları Dağılımındaki Farklılıkların Nedenleri :</t>
    </r>
  </si>
  <si>
    <r>
      <rPr>
        <b/>
        <sz val="11"/>
        <color indexed="8"/>
        <rFont val="Calibri"/>
        <family val="2"/>
        <charset val="162"/>
      </rPr>
      <t>4-</t>
    </r>
    <r>
      <rPr>
        <sz val="10"/>
        <rFont val="Arial Tur"/>
        <charset val="162"/>
      </rPr>
      <t xml:space="preserve"> Başarıyı Arttırmak İçin Alınacak Önlemler :</t>
    </r>
  </si>
  <si>
    <r>
      <rPr>
        <b/>
        <sz val="11"/>
        <color indexed="8"/>
        <rFont val="Calibri"/>
        <family val="2"/>
        <charset val="162"/>
      </rPr>
      <t>5-</t>
    </r>
    <r>
      <rPr>
        <sz val="10"/>
        <rFont val="Arial Tur"/>
        <charset val="162"/>
      </rPr>
      <t xml:space="preserve"> Başarıyı Arttırmak İçin Yapılacak çalışmalar :</t>
    </r>
  </si>
  <si>
    <t>ZÜMRE ÖĞRETMENLERİ</t>
  </si>
  <si>
    <t xml:space="preserve">DERS: </t>
  </si>
  <si>
    <t>SINAV TARİHİ:</t>
  </si>
  <si>
    <t>SINIFIN NOT DAĞILIMI VE BAŞARI YÜZDESİ</t>
  </si>
  <si>
    <t>A</t>
  </si>
  <si>
    <t>0-49</t>
  </si>
  <si>
    <t>SORULARDAN ALINAN PUANLARIN ARİTMETİK ORT.</t>
  </si>
  <si>
    <t>Sınıf ortalamasının %50 olduğu görüldü. En iyi anlaşılan konunun Kümeler, en az anlaşılan konunun Fonksiyonlar olduğu görüldü. Ayrıca bazı konuların yeterince kavranamadığı görüldü. Cevaplanma yüzdesi düşük olan konuların derslerde gözden geçirilmesine karar verildi.</t>
  </si>
  <si>
    <r>
      <rPr>
        <b/>
        <sz val="11"/>
        <color indexed="8"/>
        <rFont val="Calibri"/>
        <family val="2"/>
        <charset val="162"/>
      </rPr>
      <t xml:space="preserve">3- </t>
    </r>
    <r>
      <rPr>
        <sz val="10"/>
        <rFont val="Arial Tur"/>
        <charset val="162"/>
      </rPr>
      <t>Puan Ortalamasının 50 nin Altında Olmasının Nedenleri :</t>
    </r>
  </si>
  <si>
    <t>SINIFIN GENEL BAŞARISI</t>
  </si>
  <si>
    <t>Sınıf Mevcudu</t>
  </si>
  <si>
    <t>SINIF :</t>
  </si>
  <si>
    <t xml:space="preserve">SINIF MEV.GÖRE BAŞARI ORTALAMASI </t>
  </si>
  <si>
    <t>Puan Dağılımı (Öğrenci Sayısı)</t>
  </si>
  <si>
    <t>Zümre Başkanı</t>
  </si>
  <si>
    <r>
      <rPr>
        <b/>
        <sz val="11"/>
        <color indexed="8"/>
        <rFont val="Calibri"/>
        <family val="2"/>
        <charset val="162"/>
      </rPr>
      <t>1-</t>
    </r>
    <r>
      <rPr>
        <sz val="10"/>
        <rFont val="Arial Tur"/>
        <charset val="162"/>
      </rPr>
      <t xml:space="preserve"> Sınıflar Arasında Başarı farkı Var mı? Varsa Nedenleri :</t>
    </r>
  </si>
  <si>
    <t>SNF</t>
  </si>
  <si>
    <t>TOPL.PUAN</t>
  </si>
  <si>
    <r>
      <t xml:space="preserve">* Sonuç bilgilerinin oluşması için </t>
    </r>
    <r>
      <rPr>
        <b/>
        <sz val="9"/>
        <color indexed="10"/>
        <rFont val="Arial Tur"/>
        <charset val="162"/>
      </rPr>
      <t>Öğrenci No</t>
    </r>
    <r>
      <rPr>
        <sz val="9"/>
        <color indexed="10"/>
        <rFont val="Arial Tur"/>
        <charset val="162"/>
      </rPr>
      <t xml:space="preserve"> ve </t>
    </r>
    <r>
      <rPr>
        <b/>
        <sz val="9"/>
        <color indexed="10"/>
        <rFont val="Arial Tur"/>
        <charset val="162"/>
      </rPr>
      <t>Adı Soyadı</t>
    </r>
    <r>
      <rPr>
        <sz val="9"/>
        <color indexed="10"/>
        <rFont val="Arial Tur"/>
        <charset val="162"/>
      </rPr>
      <t xml:space="preserve"> bilgilerinin eksiksiz girilmesi gerekmektedir. </t>
    </r>
  </si>
  <si>
    <t>SORULARDAN TAM PUAN ALANLARIN SAYISI</t>
  </si>
  <si>
    <t>SORULARDAN SIFIR PUAN ALANLARIN SAYISI</t>
  </si>
  <si>
    <t>TOPLAM PUAN</t>
  </si>
  <si>
    <t>Başarılı Öğrencilerin Yüzdesi</t>
  </si>
  <si>
    <t>Başarız Öğrencilerin Yüzdesi</t>
  </si>
  <si>
    <t>Dönem</t>
  </si>
  <si>
    <t>Yazılı</t>
  </si>
  <si>
    <t>Öğretim Yılı</t>
  </si>
  <si>
    <t>Okul</t>
  </si>
  <si>
    <t>Sınıf</t>
  </si>
  <si>
    <t>Şubeler</t>
  </si>
  <si>
    <t>B</t>
  </si>
  <si>
    <t>C</t>
  </si>
  <si>
    <t>D</t>
  </si>
  <si>
    <t>SINAVA GİREN ÖĞR:</t>
  </si>
  <si>
    <t>Düzenleme Tarihi</t>
  </si>
  <si>
    <t>GENEL BİLGİLER</t>
  </si>
  <si>
    <t>Düzenleyen</t>
  </si>
  <si>
    <t>DERSE GİREN ÖĞRETMEN</t>
  </si>
  <si>
    <t>SINIF MEV.:</t>
  </si>
  <si>
    <t>BİRL.</t>
  </si>
  <si>
    <t>ŞB</t>
  </si>
  <si>
    <t>BAŞLIK</t>
  </si>
  <si>
    <t>Branş</t>
  </si>
  <si>
    <t>Zümre Öğretmenleri</t>
  </si>
  <si>
    <t>1-</t>
  </si>
  <si>
    <t>2-</t>
  </si>
  <si>
    <t>3-</t>
  </si>
  <si>
    <t>4-</t>
  </si>
  <si>
    <t>5-</t>
  </si>
  <si>
    <t>BAŞLIK TÜMÜ</t>
  </si>
  <si>
    <t>SEÇMELİ 2. YABANCI DİL - FRANSIZCA</t>
  </si>
  <si>
    <t>Hazırlık</t>
  </si>
  <si>
    <t>Fransızca Öğretmeni</t>
  </si>
  <si>
    <t>Hz.</t>
  </si>
  <si>
    <t>Şule KURT</t>
  </si>
  <si>
    <t>être, avoir, s'appeler, habiter</t>
  </si>
  <si>
    <t>anlam ve şahıslara göre fiil kullanımı</t>
  </si>
  <si>
    <t>çekimlerine ve anlamlarına göre fiileri tanıma</t>
  </si>
  <si>
    <t>dişi ve erkek 3. tekil şahıs ayrımı</t>
  </si>
  <si>
    <t>dişi ve erkek isim/sıfat ayrımı</t>
  </si>
  <si>
    <t>kimlik bilgilerini ve kişisel bilgileri tanıma</t>
  </si>
  <si>
    <t>être ve avoir ayrımı</t>
  </si>
  <si>
    <t>yazılı anlama</t>
  </si>
  <si>
    <t>sayıları tanıma</t>
  </si>
  <si>
    <t>ülke, şehir préposition'larını tanıma</t>
  </si>
  <si>
    <t>iyelik ve işaret sıfatlarını tanıma</t>
  </si>
  <si>
    <t>özel isimlere göre dişi/erkek sıfat tanıma</t>
  </si>
  <si>
    <t>evet-hayır sorularını yanıtlama</t>
  </si>
  <si>
    <t>ham kimlik verilerini cümlede ifade etme</t>
  </si>
  <si>
    <t>ŞİMAL KAVAL</t>
  </si>
  <si>
    <t>Hz.D</t>
  </si>
  <si>
    <t>HZ.A</t>
  </si>
  <si>
    <t>HZ.B</t>
  </si>
  <si>
    <t>HZ.C</t>
  </si>
  <si>
    <t>HZ. D</t>
  </si>
  <si>
    <t>HAZIRLIK SINIFLARI 1. ORTAK SINAV</t>
  </si>
  <si>
    <t>HAZIRLIK SINIFLARI 2. ORTAK SINAV</t>
  </si>
  <si>
    <t>HAZIRLIK SINIFLARI 3. ORTAK SINAV</t>
  </si>
  <si>
    <t>ÖZGENUR</t>
  </si>
  <si>
    <t xml:space="preserve"> SÜRMELİ</t>
  </si>
  <si>
    <t xml:space="preserve">ŞEHRİBAN </t>
  </si>
  <si>
    <t xml:space="preserve">BATUHAN </t>
  </si>
  <si>
    <t>AKTUNA</t>
  </si>
  <si>
    <t xml:space="preserve">ENİSE </t>
  </si>
  <si>
    <t xml:space="preserve">DORA </t>
  </si>
  <si>
    <t>ALOTHMAN</t>
  </si>
  <si>
    <t xml:space="preserve">MELİHA ÖZGE </t>
  </si>
  <si>
    <t>ÖZGÜN</t>
  </si>
  <si>
    <t xml:space="preserve">ELİF NUR </t>
  </si>
  <si>
    <t>ONARAN</t>
  </si>
  <si>
    <t>KAVAL</t>
  </si>
  <si>
    <t xml:space="preserve">CİHAN </t>
  </si>
  <si>
    <t>CİHANBEYOĞLU</t>
  </si>
  <si>
    <t>il y a, ce sont, c'est, ils sont</t>
  </si>
  <si>
    <t>quel, quelle, de quelle, quels, quelles</t>
  </si>
  <si>
    <t>dişi/erkek sıfatları tanıma</t>
  </si>
  <si>
    <t>fiilleri anlam ve şahıslarına göre doğru kullanma</t>
  </si>
  <si>
    <t>cevaplara uygun soru cümlelerini bulma</t>
  </si>
  <si>
    <t>olumsuz cevap cümlesi oluşturma</t>
  </si>
  <si>
    <t>iyelik sıfatlarını kullanma</t>
  </si>
  <si>
    <t>işaret sıfatlarını tanıma ve kullanma</t>
  </si>
  <si>
    <t>articles définis/indéfinis/contractés</t>
  </si>
  <si>
    <t>yer belirteçlerini ve zarflarıyla mekan tanımlama</t>
  </si>
  <si>
    <t xml:space="preserve">GÜLDEREN </t>
  </si>
  <si>
    <t>ECEM</t>
  </si>
  <si>
    <t xml:space="preserve">FERİDE İREM </t>
  </si>
  <si>
    <t xml:space="preserve">FEYZA </t>
  </si>
  <si>
    <t>ŞAKAR</t>
  </si>
  <si>
    <t xml:space="preserve">ÖMER </t>
  </si>
  <si>
    <t>TOKSOY</t>
  </si>
  <si>
    <t xml:space="preserve">SERRA </t>
  </si>
  <si>
    <t>SAĞLAM</t>
  </si>
  <si>
    <t xml:space="preserve">ZEYNEP </t>
  </si>
  <si>
    <t>KEMAL</t>
  </si>
  <si>
    <t xml:space="preserve">DİLARA NUR </t>
  </si>
  <si>
    <t>AKÇAR</t>
  </si>
  <si>
    <t>HZ.D</t>
  </si>
  <si>
    <t>HZC</t>
  </si>
  <si>
    <t>26. SORU</t>
  </si>
  <si>
    <t>27. SORU</t>
  </si>
  <si>
    <t>28. SORU</t>
  </si>
  <si>
    <t>29. SORU</t>
  </si>
  <si>
    <t>30. SORU</t>
  </si>
  <si>
    <t>31. SORU</t>
  </si>
  <si>
    <t>32. SORU</t>
  </si>
  <si>
    <t>33. SORU</t>
  </si>
  <si>
    <t>Hz.A</t>
  </si>
  <si>
    <t>Hz.B</t>
  </si>
  <si>
    <t>Hz.C</t>
  </si>
  <si>
    <t>1. Dönem 2. Yazılı</t>
  </si>
  <si>
    <t>Sınıf ortalamasının %79 olduğu görüldü. En iyi anlaşılan konuların "evet hayır sorularını yanıtlama", "dişi/erkek ayrımı" ve "etre, avoir, s'appeler, habiter" fillerinin kullanımı olduğu anlaşıldı. En az anlaşılan konuların ise "kimlik bilgileri ve kişisel bilgileri metin içinde tanıma ve ham veri şeklinde ifade etme" ile "iyelik ve işaret sıfatlarının kullanımı" olduğu görüldü. Ayrıca bazı konuların yeterince kavranamadığı da tespit edildi. Cevaplanma yüzdesi düşük olan konuların derslerde gözden geçirilmesine karar verildi.</t>
  </si>
  <si>
    <t>Fransızca Zümresi adına Z.Bşk.</t>
  </si>
  <si>
    <t>TESLİM EDEN</t>
  </si>
  <si>
    <t>A,B, C, D</t>
  </si>
  <si>
    <t>Md. Yrd.</t>
  </si>
  <si>
    <t>1, 2, 3</t>
  </si>
  <si>
    <t>Sınav Tarihleri</t>
  </si>
  <si>
    <t xml:space="preserve">Müdür Yrd. </t>
  </si>
  <si>
    <t>1. Dönem 3. Yazılı</t>
  </si>
  <si>
    <t>Okul Müdürü (V)</t>
  </si>
  <si>
    <t>2. Yabancı Dil Fransızca Zümresi</t>
  </si>
  <si>
    <t>yyy</t>
  </si>
  <si>
    <t>xxx</t>
  </si>
  <si>
    <t>x</t>
  </si>
  <si>
    <t>y</t>
  </si>
  <si>
    <t>z</t>
  </si>
  <si>
    <t>w</t>
  </si>
  <si>
    <t>Vefa Lisesi</t>
  </si>
  <si>
    <t>Vefa  Lisesi</t>
  </si>
  <si>
    <t>Vefa  Lisesi Ortak Sınav Değerlendirme Formu</t>
  </si>
  <si>
    <t>2019-2020</t>
  </si>
  <si>
    <t xml:space="preserve">Okul Müdürü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</si>
</sst>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00000"/>
  </numFmts>
  <fonts count="85">
    <font>
      <sz val="10"/>
      <name val="Arial Tur"/>
      <charset val="162"/>
    </font>
    <font>
      <sz val="10"/>
      <name val="Arial Tur"/>
      <charset val="162"/>
    </font>
    <font>
      <b/>
      <sz val="10"/>
      <name val="Arial Tur"/>
      <charset val="162"/>
    </font>
    <font>
      <sz val="8"/>
      <name val="Arial Tur"/>
      <charset val="162"/>
    </font>
    <font>
      <b/>
      <sz val="9"/>
      <name val="Times New Roman"/>
      <family val="1"/>
      <charset val="162"/>
    </font>
    <font>
      <sz val="9"/>
      <name val="Times New Roman"/>
      <family val="1"/>
      <charset val="162"/>
    </font>
    <font>
      <sz val="9"/>
      <name val="Verdana"/>
      <family val="2"/>
      <charset val="162"/>
    </font>
    <font>
      <b/>
      <sz val="9"/>
      <name val="Verdana"/>
      <family val="2"/>
      <charset val="162"/>
    </font>
    <font>
      <b/>
      <sz val="10"/>
      <name val="Times New Roman"/>
      <family val="1"/>
      <charset val="162"/>
    </font>
    <font>
      <b/>
      <sz val="10"/>
      <color indexed="8"/>
      <name val="Arial Unicode MS"/>
      <family val="2"/>
      <charset val="162"/>
    </font>
    <font>
      <b/>
      <sz val="11"/>
      <name val="Times New Roman"/>
      <family val="1"/>
      <charset val="162"/>
    </font>
    <font>
      <sz val="9"/>
      <color indexed="9"/>
      <name val="Times New Roman"/>
      <family val="1"/>
      <charset val="162"/>
    </font>
    <font>
      <sz val="10"/>
      <color indexed="9"/>
      <name val="Arial Tur"/>
      <charset val="162"/>
    </font>
    <font>
      <sz val="10"/>
      <name val="Times New Roman"/>
      <family val="1"/>
      <charset val="162"/>
    </font>
    <font>
      <b/>
      <sz val="10"/>
      <name val="Verdana"/>
      <family val="2"/>
      <charset val="162"/>
    </font>
    <font>
      <sz val="9"/>
      <color indexed="10"/>
      <name val="Times New Roman"/>
      <family val="1"/>
      <charset val="162"/>
    </font>
    <font>
      <sz val="10"/>
      <color indexed="10"/>
      <name val="Arial Tur"/>
      <charset val="162"/>
    </font>
    <font>
      <b/>
      <i/>
      <sz val="9"/>
      <color indexed="9"/>
      <name val="Times New Roman"/>
      <family val="1"/>
      <charset val="162"/>
    </font>
    <font>
      <b/>
      <sz val="10"/>
      <color indexed="10"/>
      <name val="Times New Roman"/>
      <family val="1"/>
      <charset val="162"/>
    </font>
    <font>
      <sz val="10"/>
      <color indexed="8"/>
      <name val="ARIAL"/>
      <family val="2"/>
      <charset val="1"/>
    </font>
    <font>
      <sz val="9"/>
      <name val="Arial"/>
      <family val="2"/>
      <charset val="162"/>
    </font>
    <font>
      <b/>
      <sz val="9"/>
      <name val="Arial Tur"/>
      <charset val="162"/>
    </font>
    <font>
      <b/>
      <sz val="9"/>
      <name val="Arial"/>
      <family val="2"/>
      <charset val="162"/>
    </font>
    <font>
      <b/>
      <sz val="10"/>
      <color indexed="8"/>
      <name val="Arial"/>
      <family val="2"/>
      <charset val="162"/>
    </font>
    <font>
      <b/>
      <sz val="10"/>
      <name val="Arial"/>
      <family val="2"/>
      <charset val="162"/>
    </font>
    <font>
      <b/>
      <sz val="8"/>
      <name val="Arial"/>
      <family val="2"/>
      <charset val="162"/>
    </font>
    <font>
      <sz val="8"/>
      <name val="Arial"/>
      <family val="2"/>
      <charset val="162"/>
    </font>
    <font>
      <b/>
      <sz val="8"/>
      <name val="Arial Tur"/>
      <charset val="162"/>
    </font>
    <font>
      <b/>
      <sz val="8"/>
      <color indexed="8"/>
      <name val="Arial Tur"/>
      <charset val="162"/>
    </font>
    <font>
      <b/>
      <sz val="8"/>
      <color indexed="8"/>
      <name val="Arial"/>
      <family val="2"/>
      <charset val="162"/>
    </font>
    <font>
      <b/>
      <i/>
      <sz val="8"/>
      <color indexed="8"/>
      <name val="Arial"/>
      <family val="2"/>
      <charset val="162"/>
    </font>
    <font>
      <sz val="10"/>
      <name val="Arial"/>
      <family val="2"/>
      <charset val="162"/>
    </font>
    <font>
      <b/>
      <sz val="10"/>
      <name val="Arial Narrow"/>
      <family val="2"/>
      <charset val="162"/>
    </font>
    <font>
      <b/>
      <sz val="9"/>
      <name val="Arial Narrow"/>
      <family val="2"/>
      <charset val="162"/>
    </font>
    <font>
      <b/>
      <sz val="9"/>
      <color indexed="8"/>
      <name val="Arial"/>
      <family val="2"/>
      <charset val="162"/>
    </font>
    <font>
      <b/>
      <sz val="9"/>
      <color indexed="8"/>
      <name val="Arial Narrow"/>
      <family val="2"/>
      <charset val="162"/>
    </font>
    <font>
      <b/>
      <sz val="11"/>
      <name val="Arial Narrow"/>
      <family val="2"/>
      <charset val="162"/>
    </font>
    <font>
      <sz val="10"/>
      <name val="Arial Narrow"/>
      <family val="2"/>
      <charset val="162"/>
    </font>
    <font>
      <sz val="9"/>
      <name val="Arial Narrow"/>
      <family val="2"/>
      <charset val="162"/>
    </font>
    <font>
      <b/>
      <sz val="12"/>
      <name val="Arial Narrow"/>
      <family val="2"/>
      <charset val="162"/>
    </font>
    <font>
      <b/>
      <sz val="8"/>
      <name val="Verdana"/>
      <family val="2"/>
      <charset val="162"/>
    </font>
    <font>
      <b/>
      <i/>
      <sz val="9"/>
      <name val="Arial"/>
      <family val="2"/>
      <charset val="162"/>
    </font>
    <font>
      <b/>
      <sz val="12"/>
      <name val="Arial Black"/>
      <family val="2"/>
      <charset val="162"/>
    </font>
    <font>
      <b/>
      <sz val="11"/>
      <color indexed="8"/>
      <name val="Arial Narrow"/>
      <family val="2"/>
      <charset val="162"/>
    </font>
    <font>
      <b/>
      <sz val="16"/>
      <name val="Tahoma"/>
      <family val="2"/>
      <charset val="162"/>
    </font>
    <font>
      <sz val="10"/>
      <color indexed="8"/>
      <name val="Arial"/>
      <family val="2"/>
      <charset val="162"/>
    </font>
    <font>
      <b/>
      <sz val="11"/>
      <color indexed="8"/>
      <name val="Calibri"/>
      <family val="2"/>
      <charset val="162"/>
    </font>
    <font>
      <sz val="8"/>
      <name val="Arial Narrow"/>
      <family val="2"/>
      <charset val="162"/>
    </font>
    <font>
      <sz val="11"/>
      <name val="Arial Tur"/>
      <charset val="162"/>
    </font>
    <font>
      <b/>
      <sz val="8"/>
      <color indexed="8"/>
      <name val="Arial Narrow"/>
      <family val="2"/>
      <charset val="162"/>
    </font>
    <font>
      <b/>
      <sz val="8"/>
      <name val="Arial Narrow"/>
      <family val="2"/>
      <charset val="162"/>
    </font>
    <font>
      <sz val="8"/>
      <name val="Times New Roman"/>
      <family val="1"/>
      <charset val="162"/>
    </font>
    <font>
      <b/>
      <sz val="10"/>
      <color indexed="8"/>
      <name val="Arial Narrow"/>
      <family val="2"/>
      <charset val="162"/>
    </font>
    <font>
      <sz val="8"/>
      <color indexed="8"/>
      <name val="Arial Narrow"/>
      <family val="2"/>
      <charset val="162"/>
    </font>
    <font>
      <sz val="9"/>
      <color indexed="10"/>
      <name val="Arial Tur"/>
      <charset val="162"/>
    </font>
    <font>
      <b/>
      <sz val="9"/>
      <color indexed="10"/>
      <name val="Arial Tur"/>
      <charset val="162"/>
    </font>
    <font>
      <sz val="8"/>
      <name val="Verdana"/>
      <family val="2"/>
      <charset val="162"/>
    </font>
    <font>
      <b/>
      <u/>
      <sz val="10"/>
      <name val="Arial Tur"/>
      <charset val="162"/>
    </font>
    <font>
      <b/>
      <sz val="11"/>
      <color theme="1"/>
      <name val="Calibri"/>
      <family val="2"/>
      <charset val="162"/>
      <scheme val="minor"/>
    </font>
    <font>
      <b/>
      <sz val="11"/>
      <color theme="1"/>
      <name val="Times New Roman"/>
      <family val="1"/>
      <charset val="162"/>
    </font>
    <font>
      <sz val="9"/>
      <color rgb="FF92D050"/>
      <name val="Times New Roman"/>
      <family val="1"/>
      <charset val="162"/>
    </font>
    <font>
      <sz val="8"/>
      <color rgb="FF92D050"/>
      <name val="Times New Roman"/>
      <family val="1"/>
      <charset val="162"/>
    </font>
    <font>
      <b/>
      <sz val="10"/>
      <color rgb="FFFF0000"/>
      <name val="Arial Tur"/>
      <charset val="162"/>
    </font>
    <font>
      <sz val="10"/>
      <color theme="1"/>
      <name val="Arial Tur"/>
      <charset val="162"/>
    </font>
    <font>
      <b/>
      <i/>
      <sz val="9"/>
      <color theme="0"/>
      <name val="Times New Roman"/>
      <family val="1"/>
      <charset val="162"/>
    </font>
    <font>
      <sz val="10"/>
      <color theme="0"/>
      <name val="Arial Tur"/>
      <charset val="162"/>
    </font>
    <font>
      <sz val="9"/>
      <color theme="0"/>
      <name val="Times New Roman"/>
      <family val="1"/>
      <charset val="162"/>
    </font>
    <font>
      <sz val="8"/>
      <color theme="0"/>
      <name val="Times New Roman"/>
      <family val="1"/>
      <charset val="162"/>
    </font>
    <font>
      <b/>
      <sz val="11"/>
      <color theme="0"/>
      <name val="Times New Roman"/>
      <family val="1"/>
      <charset val="162"/>
    </font>
    <font>
      <b/>
      <sz val="10"/>
      <color rgb="FFFF0000"/>
      <name val="Arial"/>
      <family val="2"/>
      <charset val="162"/>
    </font>
    <font>
      <b/>
      <sz val="8"/>
      <color theme="0"/>
      <name val="Times New Roman"/>
      <family val="1"/>
      <charset val="162"/>
    </font>
    <font>
      <sz val="8"/>
      <color theme="0"/>
      <name val="Arial Tur"/>
      <charset val="162"/>
    </font>
    <font>
      <b/>
      <sz val="11"/>
      <color theme="0"/>
      <name val="Arial"/>
      <family val="2"/>
      <charset val="162"/>
    </font>
    <font>
      <b/>
      <sz val="10"/>
      <color theme="1"/>
      <name val="Arial Narrow"/>
      <family val="2"/>
      <charset val="162"/>
    </font>
    <font>
      <b/>
      <sz val="9"/>
      <color theme="0"/>
      <name val="Arial"/>
      <family val="2"/>
      <charset val="162"/>
    </font>
    <font>
      <b/>
      <sz val="14"/>
      <color theme="1"/>
      <name val="Calibri"/>
      <family val="2"/>
      <charset val="162"/>
      <scheme val="minor"/>
    </font>
    <font>
      <b/>
      <sz val="10"/>
      <color theme="1"/>
      <name val="Calibri"/>
      <family val="2"/>
      <charset val="162"/>
      <scheme val="minor"/>
    </font>
    <font>
      <sz val="10"/>
      <color theme="3"/>
      <name val="Arial Tur"/>
      <charset val="162"/>
    </font>
    <font>
      <sz val="8"/>
      <color theme="0" tint="-0.14999847407452621"/>
      <name val="Arial Tur"/>
      <charset val="162"/>
    </font>
    <font>
      <b/>
      <sz val="10"/>
      <color theme="0"/>
      <name val="Times New Roman"/>
      <family val="1"/>
      <charset val="162"/>
    </font>
    <font>
      <sz val="10"/>
      <color rgb="FFFF0000"/>
      <name val="Arial Tur"/>
      <charset val="162"/>
    </font>
    <font>
      <sz val="10"/>
      <color rgb="FF00B050"/>
      <name val="Arial Tur"/>
      <charset val="162"/>
    </font>
    <font>
      <b/>
      <sz val="10"/>
      <color rgb="FF0070C0"/>
      <name val="Arial Tur"/>
      <charset val="162"/>
    </font>
    <font>
      <b/>
      <sz val="8"/>
      <color rgb="FFFF0000"/>
      <name val="Arial Narrow"/>
      <family val="2"/>
      <charset val="162"/>
    </font>
    <font>
      <sz val="11"/>
      <name val="Arial Narrow"/>
      <family val="2"/>
      <charset val="162"/>
    </font>
  </fonts>
  <fills count="22">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10"/>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99CC"/>
        <bgColor indexed="64"/>
      </patternFill>
    </fill>
    <fill>
      <patternFill patternType="solid">
        <fgColor rgb="FFFF00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8"/>
      </right>
      <top style="thin">
        <color indexed="64"/>
      </top>
      <bottom style="thin">
        <color indexed="8"/>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9" fillId="0" borderId="0">
      <alignment vertical="top"/>
    </xf>
    <xf numFmtId="9" fontId="1" fillId="0" borderId="0" applyFont="0" applyFill="0" applyBorder="0" applyAlignment="0" applyProtection="0"/>
  </cellStyleXfs>
  <cellXfs count="662">
    <xf numFmtId="0" fontId="0" fillId="0" borderId="0" xfId="0"/>
    <xf numFmtId="0" fontId="17" fillId="2" borderId="0" xfId="0" applyFont="1" applyFill="1" applyBorder="1" applyAlignment="1" applyProtection="1">
      <alignment horizontal="center" vertical="center" shrinkToFit="1"/>
      <protection hidden="1"/>
    </xf>
    <xf numFmtId="0" fontId="0" fillId="2" borderId="0" xfId="0" applyFill="1" applyProtection="1">
      <protection hidden="1"/>
    </xf>
    <xf numFmtId="0" fontId="0" fillId="0" borderId="0" xfId="0" applyProtection="1">
      <protection hidden="1"/>
    </xf>
    <xf numFmtId="0" fontId="0" fillId="2" borderId="1" xfId="0" applyFill="1" applyBorder="1" applyProtection="1">
      <protection hidden="1"/>
    </xf>
    <xf numFmtId="0" fontId="5" fillId="2" borderId="2" xfId="0" applyFont="1" applyFill="1" applyBorder="1" applyProtection="1">
      <protection hidden="1"/>
    </xf>
    <xf numFmtId="0" fontId="5" fillId="2" borderId="0" xfId="0" applyFont="1" applyFill="1" applyProtection="1">
      <protection hidden="1"/>
    </xf>
    <xf numFmtId="0" fontId="5" fillId="2" borderId="0" xfId="0" applyFont="1" applyFill="1" applyBorder="1" applyProtection="1">
      <protection hidden="1"/>
    </xf>
    <xf numFmtId="0" fontId="0" fillId="2" borderId="4" xfId="0" applyFill="1" applyBorder="1" applyProtection="1">
      <protection hidden="1"/>
    </xf>
    <xf numFmtId="0" fontId="8" fillId="2" borderId="5" xfId="0" applyFont="1" applyFill="1" applyBorder="1" applyAlignment="1" applyProtection="1">
      <alignment horizontal="left"/>
      <protection hidden="1"/>
    </xf>
    <xf numFmtId="0" fontId="8" fillId="2" borderId="5" xfId="0" applyFont="1" applyFill="1" applyBorder="1" applyAlignment="1" applyProtection="1">
      <alignment horizontal="center"/>
      <protection hidden="1"/>
    </xf>
    <xf numFmtId="0" fontId="5" fillId="2" borderId="5" xfId="0" applyFont="1" applyFill="1" applyBorder="1" applyProtection="1">
      <protection hidden="1"/>
    </xf>
    <xf numFmtId="0" fontId="8" fillId="2" borderId="5" xfId="0" applyFont="1" applyFill="1" applyBorder="1" applyAlignment="1" applyProtection="1">
      <protection hidden="1"/>
    </xf>
    <xf numFmtId="0" fontId="9" fillId="2" borderId="5" xfId="0" applyFont="1" applyFill="1" applyBorder="1" applyAlignment="1" applyProtection="1">
      <alignment horizontal="center" vertical="center"/>
      <protection hidden="1"/>
    </xf>
    <xf numFmtId="14" fontId="5" fillId="2" borderId="5" xfId="0" applyNumberFormat="1" applyFont="1" applyFill="1" applyBorder="1" applyAlignment="1" applyProtection="1">
      <alignment horizontal="center"/>
      <protection hidden="1"/>
    </xf>
    <xf numFmtId="0" fontId="6" fillId="0" borderId="0" xfId="0" applyFont="1" applyFill="1" applyBorder="1" applyAlignment="1" applyProtection="1">
      <alignment horizontal="center" vertical="center"/>
      <protection hidden="1"/>
    </xf>
    <xf numFmtId="0" fontId="14" fillId="0" borderId="0" xfId="0" applyNumberFormat="1" applyFont="1" applyFill="1" applyBorder="1" applyAlignment="1" applyProtection="1">
      <alignment horizontal="center" vertical="center" shrinkToFit="1"/>
      <protection hidden="1"/>
    </xf>
    <xf numFmtId="0" fontId="10" fillId="0" borderId="0" xfId="0" applyFont="1" applyFill="1" applyBorder="1" applyAlignment="1" applyProtection="1">
      <alignment horizontal="center" vertical="center" shrinkToFit="1"/>
      <protection hidden="1"/>
    </xf>
    <xf numFmtId="0" fontId="10" fillId="0" borderId="0" xfId="0" applyFont="1" applyFill="1" applyBorder="1" applyAlignment="1" applyProtection="1">
      <alignment vertical="center" shrinkToFit="1"/>
      <protection hidden="1"/>
    </xf>
    <xf numFmtId="0" fontId="5" fillId="0" borderId="0" xfId="0" applyFont="1" applyProtection="1">
      <protection hidden="1"/>
    </xf>
    <xf numFmtId="0" fontId="0" fillId="0" borderId="0" xfId="0" applyBorder="1" applyProtection="1">
      <protection hidden="1"/>
    </xf>
    <xf numFmtId="0" fontId="12" fillId="0" borderId="0" xfId="0" applyFont="1" applyProtection="1">
      <protection hidden="1"/>
    </xf>
    <xf numFmtId="0" fontId="11" fillId="2" borderId="0"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protection hidden="1"/>
    </xf>
    <xf numFmtId="0" fontId="16" fillId="2" borderId="0" xfId="0" applyFont="1" applyFill="1" applyBorder="1" applyProtection="1">
      <protection hidden="1"/>
    </xf>
    <xf numFmtId="0" fontId="15" fillId="2" borderId="0" xfId="0" applyFont="1" applyFill="1" applyBorder="1" applyProtection="1">
      <protection hidden="1"/>
    </xf>
    <xf numFmtId="0" fontId="15" fillId="0" borderId="0" xfId="0" applyFont="1" applyFill="1" applyProtection="1">
      <protection hidden="1"/>
    </xf>
    <xf numFmtId="0" fontId="5" fillId="0" borderId="0" xfId="0" applyFont="1" applyFill="1" applyProtection="1">
      <protection hidden="1"/>
    </xf>
    <xf numFmtId="0" fontId="18" fillId="2" borderId="0" xfId="0" applyFont="1" applyFill="1" applyBorder="1" applyAlignment="1" applyProtection="1">
      <alignment horizontal="center"/>
      <protection hidden="1"/>
    </xf>
    <xf numFmtId="0" fontId="0" fillId="2" borderId="0" xfId="0" applyFill="1"/>
    <xf numFmtId="0" fontId="25" fillId="2"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indent="1"/>
      <protection hidden="1"/>
    </xf>
    <xf numFmtId="0" fontId="5" fillId="0" borderId="0" xfId="0" applyFont="1" applyFill="1" applyBorder="1" applyProtection="1">
      <protection hidden="1"/>
    </xf>
    <xf numFmtId="0" fontId="8" fillId="0" borderId="0" xfId="0" applyFont="1" applyFill="1" applyBorder="1" applyAlignment="1" applyProtection="1">
      <protection hidden="1"/>
    </xf>
    <xf numFmtId="0" fontId="13" fillId="8" borderId="12" xfId="0" applyFont="1" applyFill="1" applyBorder="1" applyAlignment="1" applyProtection="1">
      <alignment horizontal="left" indent="1"/>
      <protection hidden="1"/>
    </xf>
    <xf numFmtId="0" fontId="5" fillId="8" borderId="0" xfId="0" applyFont="1" applyFill="1" applyBorder="1" applyProtection="1">
      <protection hidden="1"/>
    </xf>
    <xf numFmtId="0" fontId="10" fillId="8" borderId="12" xfId="0" applyFont="1" applyFill="1" applyBorder="1" applyAlignment="1" applyProtection="1">
      <alignment horizontal="center" vertical="center" shrinkToFit="1"/>
      <protection hidden="1"/>
    </xf>
    <xf numFmtId="0" fontId="10" fillId="8" borderId="0" xfId="0" applyFont="1" applyFill="1" applyBorder="1" applyAlignment="1" applyProtection="1">
      <alignment vertical="center" shrinkToFit="1"/>
      <protection hidden="1"/>
    </xf>
    <xf numFmtId="0" fontId="10" fillId="8" borderId="23" xfId="0" applyFont="1" applyFill="1" applyBorder="1" applyAlignment="1" applyProtection="1">
      <alignment vertical="center" shrinkToFit="1"/>
      <protection hidden="1"/>
    </xf>
    <xf numFmtId="0" fontId="59" fillId="8" borderId="23" xfId="0" applyFont="1" applyFill="1" applyBorder="1" applyAlignment="1" applyProtection="1">
      <alignment horizontal="left" vertical="center" indent="1" shrinkToFit="1"/>
      <protection hidden="1"/>
    </xf>
    <xf numFmtId="0" fontId="5" fillId="8" borderId="12" xfId="0" applyFont="1" applyFill="1" applyBorder="1" applyProtection="1">
      <protection hidden="1"/>
    </xf>
    <xf numFmtId="0" fontId="60" fillId="2" borderId="0" xfId="0" applyFont="1" applyFill="1" applyBorder="1" applyProtection="1">
      <protection hidden="1"/>
    </xf>
    <xf numFmtId="0" fontId="60" fillId="2" borderId="0" xfId="0" applyFont="1" applyFill="1" applyProtection="1">
      <protection hidden="1"/>
    </xf>
    <xf numFmtId="0" fontId="61" fillId="2" borderId="0" xfId="0" applyFont="1" applyFill="1" applyProtection="1">
      <protection hidden="1"/>
    </xf>
    <xf numFmtId="0" fontId="60" fillId="0" borderId="0" xfId="0" applyFont="1" applyProtection="1">
      <protection hidden="1"/>
    </xf>
    <xf numFmtId="0" fontId="3" fillId="2" borderId="0" xfId="0" applyFont="1" applyFill="1" applyAlignment="1" applyProtection="1">
      <protection hidden="1"/>
    </xf>
    <xf numFmtId="0" fontId="60" fillId="0" borderId="0" xfId="0" applyFont="1" applyFill="1" applyProtection="1">
      <protection hidden="1"/>
    </xf>
    <xf numFmtId="0" fontId="15" fillId="0" borderId="0" xfId="0" applyFont="1" applyFill="1" applyBorder="1" applyProtection="1">
      <protection hidden="1"/>
    </xf>
    <xf numFmtId="0" fontId="8" fillId="9" borderId="0" xfId="0" applyFont="1" applyFill="1" applyBorder="1" applyAlignment="1" applyProtection="1">
      <protection hidden="1"/>
    </xf>
    <xf numFmtId="0" fontId="13" fillId="9" borderId="0" xfId="0" applyFont="1" applyFill="1" applyBorder="1" applyAlignment="1" applyProtection="1">
      <protection hidden="1"/>
    </xf>
    <xf numFmtId="0" fontId="8" fillId="9" borderId="12" xfId="0" applyFont="1" applyFill="1" applyBorder="1" applyAlignment="1" applyProtection="1">
      <protection hidden="1"/>
    </xf>
    <xf numFmtId="0" fontId="8" fillId="9" borderId="23" xfId="0" applyFont="1" applyFill="1" applyBorder="1" applyAlignment="1" applyProtection="1">
      <protection hidden="1"/>
    </xf>
    <xf numFmtId="0" fontId="5" fillId="9" borderId="23" xfId="0" applyFont="1" applyFill="1" applyBorder="1" applyProtection="1">
      <protection hidden="1"/>
    </xf>
    <xf numFmtId="0" fontId="5" fillId="9" borderId="12" xfId="0" applyFont="1" applyFill="1" applyBorder="1" applyProtection="1">
      <protection hidden="1"/>
    </xf>
    <xf numFmtId="0" fontId="35" fillId="3" borderId="8" xfId="0" applyFont="1" applyFill="1" applyBorder="1" applyAlignment="1" applyProtection="1">
      <alignment horizontal="center" vertical="center"/>
      <protection hidden="1"/>
    </xf>
    <xf numFmtId="0" fontId="37" fillId="4" borderId="9" xfId="0" applyNumberFormat="1" applyFont="1" applyFill="1" applyBorder="1" applyAlignment="1" applyProtection="1">
      <alignment horizontal="center" vertical="center" shrinkToFit="1"/>
      <protection hidden="1"/>
    </xf>
    <xf numFmtId="0" fontId="62" fillId="0" borderId="0" xfId="0" applyFont="1" applyFill="1" applyBorder="1"/>
    <xf numFmtId="0" fontId="60" fillId="0" borderId="0" xfId="0" applyFont="1" applyBorder="1" applyProtection="1">
      <protection hidden="1"/>
    </xf>
    <xf numFmtId="0" fontId="64" fillId="2" borderId="0" xfId="0" applyFont="1" applyFill="1" applyBorder="1" applyAlignment="1" applyProtection="1">
      <alignment horizontal="left" vertical="center"/>
      <protection hidden="1"/>
    </xf>
    <xf numFmtId="0" fontId="64" fillId="2" borderId="0" xfId="0" applyFont="1" applyFill="1" applyBorder="1" applyAlignment="1" applyProtection="1">
      <alignment horizontal="center" vertical="center" shrinkToFit="1"/>
      <protection hidden="1"/>
    </xf>
    <xf numFmtId="0" fontId="65" fillId="2" borderId="0" xfId="0" applyFont="1" applyFill="1" applyBorder="1" applyProtection="1">
      <protection hidden="1"/>
    </xf>
    <xf numFmtId="0" fontId="66" fillId="2" borderId="0" xfId="0" applyFont="1" applyFill="1" applyBorder="1" applyAlignment="1" applyProtection="1">
      <alignment vertical="center"/>
      <protection hidden="1"/>
    </xf>
    <xf numFmtId="0" fontId="66" fillId="2" borderId="0" xfId="0" applyFont="1" applyFill="1" applyBorder="1" applyAlignment="1" applyProtection="1">
      <alignment horizontal="center" vertical="center"/>
      <protection hidden="1"/>
    </xf>
    <xf numFmtId="0" fontId="66" fillId="2" borderId="0" xfId="0" applyFont="1" applyFill="1" applyBorder="1" applyProtection="1">
      <protection hidden="1"/>
    </xf>
    <xf numFmtId="0" fontId="66" fillId="2" borderId="0" xfId="0" applyFont="1" applyFill="1" applyBorder="1" applyAlignment="1" applyProtection="1">
      <alignment horizontal="center"/>
      <protection hidden="1"/>
    </xf>
    <xf numFmtId="0" fontId="68" fillId="0" borderId="0" xfId="0" applyFont="1" applyFill="1" applyBorder="1" applyAlignment="1" applyProtection="1">
      <alignment horizontal="center" vertical="center" shrinkToFit="1"/>
      <protection hidden="1"/>
    </xf>
    <xf numFmtId="0" fontId="24" fillId="0" borderId="24" xfId="0" applyFont="1" applyFill="1" applyBorder="1" applyAlignment="1" applyProtection="1">
      <alignment horizontal="left" indent="1"/>
      <protection hidden="1"/>
    </xf>
    <xf numFmtId="0" fontId="24" fillId="0" borderId="12" xfId="0" applyFont="1" applyFill="1" applyBorder="1" applyAlignment="1" applyProtection="1">
      <alignment horizontal="left" indent="1"/>
      <protection hidden="1"/>
    </xf>
    <xf numFmtId="0" fontId="22" fillId="0" borderId="0" xfId="0" applyFont="1" applyFill="1" applyBorder="1" applyProtection="1">
      <protection hidden="1"/>
    </xf>
    <xf numFmtId="0" fontId="24" fillId="0" borderId="13" xfId="0" applyFont="1" applyFill="1" applyBorder="1" applyAlignment="1" applyProtection="1">
      <alignment horizontal="left" indent="1"/>
      <protection hidden="1"/>
    </xf>
    <xf numFmtId="0" fontId="22" fillId="0" borderId="7" xfId="0" applyFont="1" applyFill="1" applyBorder="1" applyProtection="1">
      <protection hidden="1"/>
    </xf>
    <xf numFmtId="0" fontId="24" fillId="0" borderId="0" xfId="0" applyFont="1" applyFill="1" applyBorder="1" applyAlignment="1" applyProtection="1">
      <alignment horizontal="left" indent="1"/>
      <protection hidden="1"/>
    </xf>
    <xf numFmtId="0" fontId="24" fillId="0" borderId="25" xfId="0" applyFont="1" applyFill="1" applyBorder="1" applyAlignment="1" applyProtection="1">
      <alignment horizontal="left" indent="1"/>
      <protection hidden="1"/>
    </xf>
    <xf numFmtId="0" fontId="66" fillId="0" borderId="0" xfId="0" applyNumberFormat="1" applyFont="1" applyFill="1" applyBorder="1" applyAlignment="1" applyProtection="1">
      <alignment horizontal="center" vertical="center" shrinkToFit="1"/>
      <protection hidden="1"/>
    </xf>
    <xf numFmtId="1" fontId="64" fillId="0" borderId="0" xfId="0" applyNumberFormat="1" applyFont="1" applyFill="1" applyBorder="1" applyAlignment="1" applyProtection="1">
      <alignment horizontal="center" vertical="center" shrinkToFit="1"/>
      <protection hidden="1"/>
    </xf>
    <xf numFmtId="0" fontId="35" fillId="3" borderId="18" xfId="0" applyFont="1" applyFill="1" applyBorder="1" applyAlignment="1" applyProtection="1">
      <alignment horizontal="center" vertical="center"/>
      <protection hidden="1"/>
    </xf>
    <xf numFmtId="0" fontId="7" fillId="10" borderId="8" xfId="0" applyFont="1" applyFill="1" applyBorder="1" applyAlignment="1" applyProtection="1">
      <alignment horizontal="center" wrapText="1"/>
      <protection hidden="1"/>
    </xf>
    <xf numFmtId="0" fontId="24" fillId="0" borderId="27" xfId="0" applyFont="1" applyFill="1" applyBorder="1" applyAlignment="1" applyProtection="1">
      <alignment horizontal="left" indent="1"/>
      <protection hidden="1"/>
    </xf>
    <xf numFmtId="0" fontId="69" fillId="0" borderId="28" xfId="0" applyFont="1" applyFill="1" applyBorder="1"/>
    <xf numFmtId="0" fontId="34" fillId="6" borderId="0" xfId="0" applyFont="1" applyFill="1" applyBorder="1" applyAlignment="1" applyProtection="1">
      <protection hidden="1"/>
    </xf>
    <xf numFmtId="2" fontId="26" fillId="2" borderId="0" xfId="0" applyNumberFormat="1" applyFont="1" applyFill="1" applyBorder="1" applyAlignment="1" applyProtection="1">
      <alignment vertical="center" wrapText="1"/>
    </xf>
    <xf numFmtId="0" fontId="5" fillId="0" borderId="29" xfId="0" applyFont="1" applyBorder="1" applyProtection="1">
      <protection hidden="1"/>
    </xf>
    <xf numFmtId="0" fontId="36" fillId="0" borderId="9" xfId="0" applyFont="1" applyFill="1" applyBorder="1" applyAlignment="1" applyProtection="1">
      <alignment vertical="center"/>
      <protection hidden="1"/>
    </xf>
    <xf numFmtId="0" fontId="36" fillId="0" borderId="29" xfId="0" applyFont="1" applyFill="1" applyBorder="1" applyAlignment="1" applyProtection="1">
      <alignment vertical="center"/>
      <protection hidden="1"/>
    </xf>
    <xf numFmtId="0" fontId="37" fillId="0" borderId="29" xfId="0" applyFont="1" applyFill="1" applyBorder="1" applyAlignment="1" applyProtection="1">
      <alignment vertical="center"/>
      <protection hidden="1"/>
    </xf>
    <xf numFmtId="0" fontId="38" fillId="0" borderId="29" xfId="0" applyFont="1" applyFill="1" applyBorder="1" applyAlignment="1" applyProtection="1">
      <alignment vertical="center"/>
      <protection hidden="1"/>
    </xf>
    <xf numFmtId="0" fontId="32" fillId="0" borderId="29" xfId="0" applyFont="1" applyFill="1" applyBorder="1" applyAlignment="1" applyProtection="1">
      <alignment vertical="center"/>
      <protection hidden="1"/>
    </xf>
    <xf numFmtId="0" fontId="37" fillId="0" borderId="29" xfId="0" applyFont="1" applyBorder="1" applyAlignment="1" applyProtection="1">
      <alignment vertical="center"/>
      <protection hidden="1"/>
    </xf>
    <xf numFmtId="0" fontId="37" fillId="0" borderId="10" xfId="0" applyFont="1" applyBorder="1" applyAlignment="1" applyProtection="1">
      <alignment vertical="center"/>
      <protection hidden="1"/>
    </xf>
    <xf numFmtId="0" fontId="37" fillId="0" borderId="0" xfId="0" applyFont="1" applyFill="1" applyBorder="1" applyAlignment="1" applyProtection="1">
      <alignment vertical="center"/>
      <protection hidden="1"/>
    </xf>
    <xf numFmtId="0" fontId="37" fillId="0" borderId="0" xfId="0" applyFont="1" applyBorder="1" applyAlignment="1" applyProtection="1">
      <alignment vertical="center"/>
      <protection hidden="1"/>
    </xf>
    <xf numFmtId="0" fontId="37" fillId="0" borderId="0" xfId="0" applyFont="1" applyAlignment="1" applyProtection="1">
      <alignment vertical="center"/>
      <protection hidden="1"/>
    </xf>
    <xf numFmtId="0" fontId="39" fillId="11" borderId="10"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protection hidden="1"/>
    </xf>
    <xf numFmtId="0" fontId="66" fillId="0" borderId="0" xfId="0" applyFont="1" applyFill="1" applyBorder="1" applyProtection="1">
      <protection hidden="1"/>
    </xf>
    <xf numFmtId="0" fontId="70" fillId="0" borderId="0" xfId="0" applyFont="1" applyFill="1" applyBorder="1" applyAlignment="1" applyProtection="1">
      <alignment horizontal="center"/>
      <protection hidden="1"/>
    </xf>
    <xf numFmtId="0" fontId="67" fillId="0" borderId="0" xfId="0" applyFont="1" applyBorder="1" applyAlignment="1" applyProtection="1">
      <alignment horizontal="left"/>
      <protection hidden="1"/>
    </xf>
    <xf numFmtId="0" fontId="66" fillId="0" borderId="0" xfId="0" applyFont="1" applyBorder="1" applyProtection="1">
      <protection hidden="1"/>
    </xf>
    <xf numFmtId="0" fontId="4" fillId="2" borderId="2" xfId="0" applyFont="1" applyFill="1" applyBorder="1" applyProtection="1">
      <protection hidden="1"/>
    </xf>
    <xf numFmtId="0" fontId="5" fillId="2" borderId="3" xfId="0" applyFont="1" applyFill="1" applyBorder="1" applyProtection="1">
      <protection hidden="1"/>
    </xf>
    <xf numFmtId="0" fontId="0" fillId="0" borderId="0" xfId="0" applyAlignment="1" applyProtection="1">
      <alignment wrapText="1"/>
      <protection hidden="1"/>
    </xf>
    <xf numFmtId="0" fontId="37" fillId="13" borderId="9" xfId="0" applyFont="1" applyFill="1" applyBorder="1" applyAlignment="1" applyProtection="1">
      <alignment textRotation="90" shrinkToFit="1"/>
      <protection locked="0" hidden="1"/>
    </xf>
    <xf numFmtId="0" fontId="40" fillId="10" borderId="9" xfId="0" applyFont="1" applyFill="1" applyBorder="1" applyAlignment="1" applyProtection="1">
      <alignment horizontal="left" wrapText="1"/>
      <protection hidden="1"/>
    </xf>
    <xf numFmtId="0" fontId="38" fillId="0" borderId="16" xfId="0" applyFont="1" applyFill="1" applyBorder="1" applyAlignment="1" applyProtection="1">
      <alignment vertical="center"/>
      <protection hidden="1"/>
    </xf>
    <xf numFmtId="0" fontId="8" fillId="2" borderId="6" xfId="0" applyFont="1" applyFill="1" applyBorder="1" applyAlignment="1" applyProtection="1">
      <alignment horizontal="left"/>
      <protection hidden="1"/>
    </xf>
    <xf numFmtId="0" fontId="37" fillId="0" borderId="15" xfId="0" applyFont="1" applyBorder="1" applyAlignment="1" applyProtection="1">
      <alignment vertical="center"/>
      <protection hidden="1"/>
    </xf>
    <xf numFmtId="0" fontId="20" fillId="0" borderId="0" xfId="0" applyFont="1" applyBorder="1" applyProtection="1">
      <protection hidden="1"/>
    </xf>
    <xf numFmtId="0" fontId="20" fillId="0" borderId="0" xfId="0" applyFont="1" applyFill="1" applyProtection="1">
      <protection hidden="1"/>
    </xf>
    <xf numFmtId="0" fontId="72" fillId="0" borderId="0" xfId="0" applyFont="1" applyFill="1" applyBorder="1" applyAlignment="1" applyProtection="1">
      <alignment horizontal="center" vertical="center" shrinkToFit="1"/>
      <protection hidden="1"/>
    </xf>
    <xf numFmtId="0" fontId="36" fillId="14" borderId="13" xfId="0" applyNumberFormat="1" applyFont="1" applyFill="1" applyBorder="1" applyAlignment="1" applyProtection="1">
      <alignment horizontal="center" vertical="center" shrinkToFit="1"/>
      <protection hidden="1"/>
    </xf>
    <xf numFmtId="0" fontId="20" fillId="12" borderId="29" xfId="0" applyFont="1" applyFill="1" applyBorder="1" applyAlignment="1" applyProtection="1">
      <alignment vertical="center"/>
      <protection hidden="1"/>
    </xf>
    <xf numFmtId="0" fontId="26" fillId="0" borderId="29" xfId="0" applyFont="1" applyBorder="1" applyAlignment="1" applyProtection="1">
      <alignment vertical="center"/>
      <protection hidden="1"/>
    </xf>
    <xf numFmtId="0" fontId="24" fillId="0" borderId="29" xfId="0" applyFont="1" applyBorder="1" applyAlignment="1" applyProtection="1">
      <alignment horizontal="right" vertical="center"/>
      <protection hidden="1"/>
    </xf>
    <xf numFmtId="0" fontId="45" fillId="0" borderId="8" xfId="1" applyFont="1" applyBorder="1" applyAlignment="1">
      <alignment horizontal="center" vertical="center"/>
    </xf>
    <xf numFmtId="0" fontId="24" fillId="0" borderId="8" xfId="0" applyFont="1" applyFill="1" applyBorder="1" applyAlignment="1" applyProtection="1">
      <alignment horizontal="center" vertical="center" shrinkToFit="1"/>
      <protection locked="0"/>
    </xf>
    <xf numFmtId="0" fontId="24" fillId="0" borderId="8" xfId="0" applyFont="1" applyFill="1" applyBorder="1" applyAlignment="1" applyProtection="1">
      <alignment horizontal="center" vertical="center" shrinkToFit="1"/>
      <protection locked="0" hidden="1"/>
    </xf>
    <xf numFmtId="0" fontId="31" fillId="6" borderId="8" xfId="0" applyFont="1" applyFill="1" applyBorder="1" applyAlignment="1" applyProtection="1">
      <alignment horizontal="center" vertical="center" shrinkToFit="1"/>
      <protection locked="0"/>
    </xf>
    <xf numFmtId="0" fontId="31" fillId="6" borderId="8" xfId="0" applyFont="1" applyFill="1" applyBorder="1" applyAlignment="1" applyProtection="1">
      <alignment horizontal="left" vertical="center" shrinkToFit="1"/>
      <protection locked="0"/>
    </xf>
    <xf numFmtId="0" fontId="24" fillId="6" borderId="8" xfId="0" applyFont="1" applyFill="1" applyBorder="1" applyAlignment="1" applyProtection="1">
      <alignment horizontal="center" vertical="center" shrinkToFit="1"/>
      <protection locked="0"/>
    </xf>
    <xf numFmtId="0" fontId="24" fillId="6" borderId="8" xfId="0" applyFont="1" applyFill="1" applyBorder="1" applyAlignment="1" applyProtection="1">
      <alignment horizontal="center" vertical="center" shrinkToFit="1"/>
      <protection locked="0" hidden="1"/>
    </xf>
    <xf numFmtId="0" fontId="31" fillId="4" borderId="8" xfId="0" applyNumberFormat="1" applyFont="1" applyFill="1" applyBorder="1" applyAlignment="1" applyProtection="1">
      <alignment horizontal="center" vertical="center" shrinkToFit="1"/>
      <protection hidden="1"/>
    </xf>
    <xf numFmtId="0" fontId="29" fillId="3" borderId="8" xfId="0" applyFont="1" applyFill="1" applyBorder="1" applyAlignment="1" applyProtection="1">
      <alignment horizontal="center" vertical="center"/>
      <protection hidden="1"/>
    </xf>
    <xf numFmtId="0" fontId="22" fillId="0" borderId="29" xfId="0" applyFont="1" applyFill="1" applyBorder="1" applyAlignment="1" applyProtection="1">
      <alignment vertical="center"/>
      <protection hidden="1"/>
    </xf>
    <xf numFmtId="0" fontId="22" fillId="0" borderId="29" xfId="0" applyFont="1" applyFill="1" applyBorder="1" applyAlignment="1" applyProtection="1">
      <alignment horizontal="right" vertical="center"/>
      <protection hidden="1"/>
    </xf>
    <xf numFmtId="0" fontId="33" fillId="0" borderId="29" xfId="0" applyFont="1" applyBorder="1" applyProtection="1">
      <protection hidden="1"/>
    </xf>
    <xf numFmtId="0" fontId="0" fillId="0" borderId="0" xfId="0" applyFont="1"/>
    <xf numFmtId="0" fontId="24" fillId="15" borderId="8" xfId="0" applyFont="1" applyFill="1" applyBorder="1" applyAlignment="1" applyProtection="1">
      <alignment horizontal="center" vertical="center" shrinkToFit="1"/>
      <protection locked="0"/>
    </xf>
    <xf numFmtId="0" fontId="71" fillId="2" borderId="0" xfId="0" applyFont="1" applyFill="1" applyAlignment="1" applyProtection="1">
      <protection hidden="1"/>
    </xf>
    <xf numFmtId="0" fontId="24" fillId="0" borderId="25" xfId="0"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0" fontId="24" fillId="0" borderId="28" xfId="0" applyFont="1" applyFill="1" applyBorder="1" applyAlignment="1">
      <alignment horizontal="center"/>
    </xf>
    <xf numFmtId="0" fontId="24" fillId="0" borderId="7" xfId="0" applyFont="1" applyFill="1" applyBorder="1" applyAlignment="1" applyProtection="1">
      <alignment horizontal="center"/>
      <protection hidden="1"/>
    </xf>
    <xf numFmtId="0" fontId="4" fillId="0" borderId="29" xfId="0" applyFont="1" applyBorder="1" applyAlignment="1" applyProtection="1">
      <alignment horizontal="center"/>
      <protection hidden="1"/>
    </xf>
    <xf numFmtId="0" fontId="73" fillId="0" borderId="29" xfId="0" applyFont="1" applyFill="1" applyBorder="1" applyAlignment="1" applyProtection="1">
      <alignment horizontal="center" vertical="center"/>
      <protection hidden="1"/>
    </xf>
    <xf numFmtId="0" fontId="4" fillId="12" borderId="29" xfId="0" applyFont="1" applyFill="1" applyBorder="1" applyAlignment="1" applyProtection="1">
      <alignment horizontal="center" vertical="center"/>
      <protection hidden="1"/>
    </xf>
    <xf numFmtId="0" fontId="20" fillId="12" borderId="29" xfId="0" applyFont="1" applyFill="1" applyBorder="1" applyAlignment="1" applyProtection="1">
      <alignment horizontal="right" vertical="center"/>
      <protection hidden="1"/>
    </xf>
    <xf numFmtId="0" fontId="5" fillId="8" borderId="0" xfId="0" applyNumberFormat="1" applyFont="1" applyFill="1" applyBorder="1" applyAlignment="1" applyProtection="1">
      <alignment horizontal="center" vertical="center" shrinkToFit="1"/>
      <protection hidden="1"/>
    </xf>
    <xf numFmtId="0" fontId="13" fillId="8" borderId="24" xfId="0" applyFont="1" applyFill="1" applyBorder="1" applyAlignment="1" applyProtection="1">
      <alignment horizontal="left" indent="1"/>
      <protection hidden="1"/>
    </xf>
    <xf numFmtId="0" fontId="5" fillId="8" borderId="25" xfId="0" applyFont="1" applyFill="1" applyBorder="1" applyProtection="1">
      <protection hidden="1"/>
    </xf>
    <xf numFmtId="0" fontId="74" fillId="7" borderId="25" xfId="0" applyFont="1" applyFill="1" applyBorder="1" applyAlignment="1" applyProtection="1">
      <protection hidden="1"/>
    </xf>
    <xf numFmtId="0" fontId="10" fillId="8" borderId="26" xfId="0" applyFont="1" applyFill="1" applyBorder="1" applyAlignment="1" applyProtection="1">
      <alignment vertical="center" shrinkToFit="1"/>
      <protection hidden="1"/>
    </xf>
    <xf numFmtId="0" fontId="5" fillId="8" borderId="12" xfId="0" applyNumberFormat="1" applyFont="1" applyFill="1" applyBorder="1" applyAlignment="1" applyProtection="1">
      <alignment horizontal="center" vertical="center" shrinkToFit="1"/>
      <protection hidden="1"/>
    </xf>
    <xf numFmtId="0" fontId="60" fillId="8" borderId="13" xfId="0" applyFont="1" applyFill="1" applyBorder="1" applyProtection="1">
      <protection hidden="1"/>
    </xf>
    <xf numFmtId="0" fontId="60" fillId="8" borderId="7" xfId="0" applyFont="1" applyFill="1" applyBorder="1" applyProtection="1">
      <protection hidden="1"/>
    </xf>
    <xf numFmtId="0" fontId="60" fillId="8" borderId="17" xfId="0" applyFont="1" applyFill="1" applyBorder="1" applyProtection="1">
      <protection hidden="1"/>
    </xf>
    <xf numFmtId="0" fontId="33" fillId="12" borderId="29" xfId="0" applyFont="1" applyFill="1" applyBorder="1" applyAlignment="1" applyProtection="1">
      <alignment horizontal="center" vertical="center"/>
      <protection hidden="1"/>
    </xf>
    <xf numFmtId="1" fontId="29" fillId="2" borderId="0" xfId="0" applyNumberFormat="1" applyFont="1" applyFill="1" applyBorder="1" applyAlignment="1" applyProtection="1">
      <alignment horizontal="center" textRotation="90" wrapText="1"/>
    </xf>
    <xf numFmtId="2" fontId="29" fillId="2" borderId="0" xfId="0" applyNumberFormat="1" applyFont="1" applyFill="1" applyBorder="1" applyAlignment="1" applyProtection="1">
      <alignment horizontal="center" vertical="center" wrapText="1"/>
    </xf>
    <xf numFmtId="2" fontId="30" fillId="2" borderId="0" xfId="0" applyNumberFormat="1" applyFont="1" applyFill="1" applyBorder="1" applyAlignment="1" applyProtection="1">
      <alignment horizontal="center" vertical="center" wrapText="1"/>
    </xf>
    <xf numFmtId="164" fontId="29" fillId="2" borderId="19" xfId="0" applyNumberFormat="1" applyFont="1" applyFill="1" applyBorder="1" applyAlignment="1" applyProtection="1">
      <alignment horizontal="center" vertical="center" wrapText="1"/>
    </xf>
    <xf numFmtId="1" fontId="29" fillId="2" borderId="19" xfId="0" applyNumberFormat="1" applyFont="1" applyFill="1" applyBorder="1" applyAlignment="1" applyProtection="1">
      <alignment horizontal="center" vertical="center" wrapText="1"/>
    </xf>
    <xf numFmtId="0" fontId="0" fillId="0" borderId="14" xfId="0" applyBorder="1" applyAlignment="1">
      <alignment horizontal="center" vertical="center"/>
    </xf>
    <xf numFmtId="0" fontId="2" fillId="0" borderId="0" xfId="0" applyFont="1"/>
    <xf numFmtId="1" fontId="33" fillId="2" borderId="10" xfId="0" applyNumberFormat="1" applyFont="1" applyFill="1" applyBorder="1" applyAlignment="1" applyProtection="1">
      <alignment horizontal="center" vertical="center" wrapText="1"/>
    </xf>
    <xf numFmtId="1" fontId="38" fillId="12" borderId="10" xfId="0" applyNumberFormat="1" applyFont="1" applyFill="1" applyBorder="1" applyAlignment="1" applyProtection="1">
      <alignment horizontal="center" vertical="center"/>
      <protection hidden="1"/>
    </xf>
    <xf numFmtId="0" fontId="51" fillId="2" borderId="0" xfId="0" applyFont="1" applyFill="1" applyProtection="1">
      <protection hidden="1"/>
    </xf>
    <xf numFmtId="0" fontId="48" fillId="0" borderId="0" xfId="0" applyFont="1"/>
    <xf numFmtId="0" fontId="37" fillId="0" borderId="0" xfId="0" applyFont="1"/>
    <xf numFmtId="0" fontId="47" fillId="0" borderId="0" xfId="0" applyFont="1"/>
    <xf numFmtId="0" fontId="3" fillId="0" borderId="0" xfId="0" applyFont="1"/>
    <xf numFmtId="0" fontId="0" fillId="11" borderId="5" xfId="0" applyFill="1" applyBorder="1" applyAlignment="1"/>
    <xf numFmtId="0" fontId="27" fillId="0" borderId="0" xfId="0" applyFont="1"/>
    <xf numFmtId="0" fontId="31" fillId="6" borderId="9" xfId="0" applyFont="1" applyFill="1" applyBorder="1" applyAlignment="1" applyProtection="1">
      <alignment vertical="center" shrinkToFit="1"/>
      <protection locked="0"/>
    </xf>
    <xf numFmtId="0" fontId="40" fillId="10" borderId="9" xfId="0" applyFont="1" applyFill="1" applyBorder="1" applyAlignment="1" applyProtection="1">
      <alignment horizontal="left" wrapText="1"/>
      <protection hidden="1"/>
    </xf>
    <xf numFmtId="0" fontId="40" fillId="10" borderId="9" xfId="0" applyFont="1" applyFill="1" applyBorder="1" applyAlignment="1" applyProtection="1">
      <alignment wrapText="1"/>
      <protection hidden="1"/>
    </xf>
    <xf numFmtId="0" fontId="40" fillId="10" borderId="8" xfId="0" applyFont="1" applyFill="1" applyBorder="1" applyAlignment="1" applyProtection="1">
      <alignment wrapText="1"/>
      <protection hidden="1"/>
    </xf>
    <xf numFmtId="0" fontId="47" fillId="6" borderId="8" xfId="0" applyFont="1" applyFill="1" applyBorder="1" applyAlignment="1" applyProtection="1">
      <alignment vertical="center" shrinkToFit="1"/>
      <protection locked="0"/>
    </xf>
    <xf numFmtId="0" fontId="24" fillId="0" borderId="9" xfId="0" applyFont="1" applyFill="1" applyBorder="1" applyAlignment="1" applyProtection="1">
      <alignment vertical="center"/>
      <protection hidden="1"/>
    </xf>
    <xf numFmtId="0" fontId="24" fillId="0" borderId="29" xfId="0" applyFont="1" applyFill="1" applyBorder="1" applyAlignment="1" applyProtection="1">
      <alignment vertical="center"/>
      <protection hidden="1"/>
    </xf>
    <xf numFmtId="0" fontId="24" fillId="0" borderId="10" xfId="0" applyFont="1" applyFill="1" applyBorder="1" applyAlignment="1" applyProtection="1">
      <alignment vertical="center" shrinkToFit="1"/>
      <protection locked="0" hidden="1"/>
    </xf>
    <xf numFmtId="0" fontId="24" fillId="6" borderId="10" xfId="0" applyFont="1" applyFill="1" applyBorder="1" applyAlignment="1" applyProtection="1">
      <alignment vertical="center" shrinkToFit="1"/>
      <protection locked="0" hidden="1"/>
    </xf>
    <xf numFmtId="0" fontId="35" fillId="5" borderId="22" xfId="0" applyFont="1" applyFill="1" applyBorder="1" applyAlignment="1">
      <alignment horizontal="center" textRotation="90"/>
    </xf>
    <xf numFmtId="0" fontId="35" fillId="5" borderId="19" xfId="0" applyFont="1" applyFill="1" applyBorder="1" applyAlignment="1">
      <alignment horizontal="center" textRotation="90"/>
    </xf>
    <xf numFmtId="0" fontId="50" fillId="4" borderId="30" xfId="0" applyNumberFormat="1" applyFont="1" applyFill="1" applyBorder="1" applyAlignment="1" applyProtection="1">
      <alignment vertical="center" wrapText="1" shrinkToFit="1"/>
      <protection hidden="1"/>
    </xf>
    <xf numFmtId="0" fontId="54" fillId="0" borderId="0" xfId="0" applyFont="1" applyFill="1" applyProtection="1">
      <protection hidden="1"/>
    </xf>
    <xf numFmtId="14" fontId="0" fillId="0" borderId="0" xfId="0" applyNumberFormat="1" applyAlignment="1">
      <alignment horizontal="center"/>
    </xf>
    <xf numFmtId="0" fontId="0" fillId="10" borderId="14" xfId="0" applyFill="1" applyBorder="1" applyAlignment="1">
      <alignment horizontal="center" vertical="center"/>
    </xf>
    <xf numFmtId="0" fontId="24" fillId="0" borderId="0" xfId="0" applyFont="1"/>
    <xf numFmtId="0" fontId="31" fillId="0" borderId="0" xfId="0" applyFont="1"/>
    <xf numFmtId="0" fontId="0" fillId="0" borderId="0" xfId="0" applyFill="1" applyBorder="1" applyAlignment="1">
      <alignment horizontal="left"/>
    </xf>
    <xf numFmtId="0" fontId="0" fillId="0" borderId="8" xfId="0" applyBorder="1"/>
    <xf numFmtId="0" fontId="28" fillId="0" borderId="0" xfId="0" applyFont="1" applyFill="1" applyBorder="1" applyAlignment="1">
      <alignment horizontal="center" vertical="center" textRotation="90"/>
    </xf>
    <xf numFmtId="2" fontId="29" fillId="16" borderId="22" xfId="0" applyNumberFormat="1" applyFont="1" applyFill="1" applyBorder="1" applyAlignment="1" applyProtection="1">
      <alignment horizontal="center" shrinkToFit="1"/>
    </xf>
    <xf numFmtId="2" fontId="29" fillId="16" borderId="19" xfId="0" applyNumberFormat="1" applyFont="1" applyFill="1" applyBorder="1" applyAlignment="1" applyProtection="1">
      <alignment horizontal="center" shrinkToFit="1"/>
    </xf>
    <xf numFmtId="2" fontId="29" fillId="16" borderId="34" xfId="0" applyNumberFormat="1" applyFont="1" applyFill="1" applyBorder="1" applyAlignment="1" applyProtection="1">
      <alignment shrinkToFit="1"/>
    </xf>
    <xf numFmtId="1" fontId="49" fillId="16" borderId="22" xfId="0" applyNumberFormat="1" applyFont="1" applyFill="1" applyBorder="1" applyAlignment="1" applyProtection="1">
      <alignment horizontal="center" vertical="center" shrinkToFit="1"/>
    </xf>
    <xf numFmtId="1" fontId="49" fillId="16" borderId="19" xfId="0" applyNumberFormat="1" applyFont="1" applyFill="1" applyBorder="1" applyAlignment="1" applyProtection="1">
      <alignment horizontal="center" vertical="center" shrinkToFit="1"/>
    </xf>
    <xf numFmtId="1" fontId="49" fillId="16" borderId="22" xfId="0" applyNumberFormat="1" applyFont="1" applyFill="1" applyBorder="1" applyAlignment="1" applyProtection="1">
      <alignment vertical="center" shrinkToFit="1"/>
    </xf>
    <xf numFmtId="1" fontId="49" fillId="16" borderId="22" xfId="0" applyNumberFormat="1" applyFont="1" applyFill="1" applyBorder="1" applyAlignment="1" applyProtection="1">
      <alignment horizontal="center" shrinkToFit="1"/>
    </xf>
    <xf numFmtId="1" fontId="49" fillId="16" borderId="19" xfId="0" applyNumberFormat="1" applyFont="1" applyFill="1" applyBorder="1" applyAlignment="1" applyProtection="1">
      <alignment horizontal="center" shrinkToFit="1"/>
    </xf>
    <xf numFmtId="1" fontId="49" fillId="16" borderId="22" xfId="0" applyNumberFormat="1" applyFont="1" applyFill="1" applyBorder="1" applyAlignment="1" applyProtection="1">
      <alignment shrinkToFit="1"/>
    </xf>
    <xf numFmtId="0" fontId="36" fillId="11" borderId="29" xfId="0" applyFont="1" applyFill="1" applyBorder="1" applyAlignment="1" applyProtection="1">
      <alignment horizontal="right" vertical="center"/>
      <protection locked="0" hidden="1"/>
    </xf>
    <xf numFmtId="0" fontId="39" fillId="11" borderId="29" xfId="0" applyFont="1" applyFill="1" applyBorder="1" applyAlignment="1" applyProtection="1">
      <alignment vertical="center"/>
      <protection locked="0" hidden="1"/>
    </xf>
    <xf numFmtId="0" fontId="39" fillId="11" borderId="10" xfId="0" applyFont="1" applyFill="1" applyBorder="1" applyAlignment="1" applyProtection="1">
      <alignment vertical="center"/>
      <protection locked="0" hidden="1"/>
    </xf>
    <xf numFmtId="0" fontId="45" fillId="0" borderId="8" xfId="1" applyFont="1" applyBorder="1" applyAlignment="1">
      <alignment vertical="center" shrinkToFit="1"/>
    </xf>
    <xf numFmtId="0" fontId="56" fillId="10" borderId="8" xfId="0" applyFont="1" applyFill="1" applyBorder="1" applyAlignment="1" applyProtection="1">
      <alignment wrapText="1" shrinkToFit="1"/>
      <protection hidden="1"/>
    </xf>
    <xf numFmtId="0" fontId="53" fillId="0" borderId="8" xfId="1" applyFont="1" applyBorder="1" applyAlignment="1">
      <alignment horizontal="center" vertical="center" shrinkToFit="1"/>
    </xf>
    <xf numFmtId="0" fontId="47" fillId="6" borderId="8" xfId="0" applyFont="1" applyFill="1" applyBorder="1" applyAlignment="1" applyProtection="1">
      <alignment horizontal="center" vertical="center" shrinkToFit="1"/>
      <protection locked="0"/>
    </xf>
    <xf numFmtId="0" fontId="45" fillId="0" borderId="8" xfId="1" applyFont="1" applyBorder="1" applyAlignment="1">
      <alignment horizontal="center" vertical="center" shrinkToFit="1"/>
    </xf>
    <xf numFmtId="0" fontId="39" fillId="11" borderId="10" xfId="0" applyFont="1" applyFill="1" applyBorder="1" applyAlignment="1" applyProtection="1">
      <alignment horizontal="left" vertical="center"/>
      <protection hidden="1"/>
    </xf>
    <xf numFmtId="0" fontId="0" fillId="8" borderId="8" xfId="0" applyFill="1" applyBorder="1" applyAlignment="1">
      <alignment horizontal="left"/>
    </xf>
    <xf numFmtId="0" fontId="0" fillId="8" borderId="8" xfId="0" applyFill="1" applyBorder="1"/>
    <xf numFmtId="0" fontId="0" fillId="0" borderId="8" xfId="0" applyBorder="1" applyAlignment="1">
      <alignment horizontal="right"/>
    </xf>
    <xf numFmtId="0" fontId="28" fillId="14" borderId="19" xfId="0" applyFont="1" applyFill="1" applyBorder="1" applyAlignment="1">
      <alignment horizontal="center" vertical="center"/>
    </xf>
    <xf numFmtId="0" fontId="0" fillId="0" borderId="0" xfId="0" applyBorder="1" applyAlignment="1">
      <alignment horizontal="center"/>
    </xf>
    <xf numFmtId="0" fontId="0" fillId="0" borderId="0" xfId="0" applyFill="1" applyBorder="1"/>
    <xf numFmtId="0" fontId="0" fillId="0" borderId="0" xfId="0" applyFill="1" applyBorder="1" applyAlignment="1">
      <alignment horizontal="right"/>
    </xf>
    <xf numFmtId="0" fontId="0" fillId="0" borderId="0" xfId="0" applyFill="1" applyBorder="1" applyAlignment="1">
      <alignment horizontal="center"/>
    </xf>
    <xf numFmtId="1" fontId="29" fillId="3" borderId="8" xfId="0" applyNumberFormat="1" applyFont="1" applyFill="1" applyBorder="1" applyAlignment="1" applyProtection="1">
      <alignment horizontal="center" vertical="center" shrinkToFit="1"/>
      <protection hidden="1"/>
    </xf>
    <xf numFmtId="164" fontId="22" fillId="4" borderId="9" xfId="0" applyNumberFormat="1" applyFont="1" applyFill="1" applyBorder="1" applyAlignment="1" applyProtection="1">
      <alignment horizontal="center" vertical="center" shrinkToFit="1"/>
      <protection hidden="1"/>
    </xf>
    <xf numFmtId="1" fontId="34" fillId="20" borderId="22" xfId="0" applyNumberFormat="1" applyFont="1" applyFill="1" applyBorder="1" applyAlignment="1" applyProtection="1">
      <alignment horizontal="center" shrinkToFit="1"/>
    </xf>
    <xf numFmtId="0" fontId="45" fillId="0" borderId="9" xfId="1" applyFont="1" applyBorder="1" applyAlignment="1">
      <alignment vertical="center" shrinkToFit="1"/>
    </xf>
    <xf numFmtId="0" fontId="53" fillId="0" borderId="8" xfId="1" applyFont="1" applyBorder="1" applyAlignment="1">
      <alignment vertical="center" shrinkToFit="1"/>
    </xf>
    <xf numFmtId="0" fontId="70" fillId="2" borderId="5" xfId="0" applyFont="1" applyFill="1" applyBorder="1" applyAlignment="1" applyProtection="1">
      <alignment horizontal="center"/>
      <protection hidden="1"/>
    </xf>
    <xf numFmtId="0" fontId="79" fillId="2" borderId="5" xfId="0" applyFont="1" applyFill="1" applyBorder="1" applyAlignment="1" applyProtection="1">
      <alignment horizontal="center"/>
      <protection hidden="1"/>
    </xf>
    <xf numFmtId="0" fontId="80" fillId="8" borderId="8" xfId="0" applyFont="1" applyFill="1" applyBorder="1" applyAlignment="1">
      <alignment horizontal="left"/>
    </xf>
    <xf numFmtId="14" fontId="80" fillId="8" borderId="8" xfId="0" applyNumberFormat="1" applyFont="1" applyFill="1" applyBorder="1" applyAlignment="1">
      <alignment horizontal="left"/>
    </xf>
    <xf numFmtId="0" fontId="80" fillId="0" borderId="8" xfId="0" applyFont="1" applyBorder="1"/>
    <xf numFmtId="0" fontId="80" fillId="8" borderId="8" xfId="0" applyFont="1" applyFill="1" applyBorder="1"/>
    <xf numFmtId="0" fontId="80" fillId="8" borderId="10" xfId="0" applyFont="1" applyFill="1" applyBorder="1" applyAlignment="1">
      <alignment horizontal="left"/>
    </xf>
    <xf numFmtId="0" fontId="24" fillId="0" borderId="0" xfId="0" applyFont="1" applyFill="1" applyBorder="1" applyAlignment="1" applyProtection="1">
      <alignment horizontal="center"/>
      <protection hidden="1"/>
    </xf>
    <xf numFmtId="0" fontId="24" fillId="0" borderId="7" xfId="0" applyFont="1" applyFill="1" applyBorder="1" applyAlignment="1" applyProtection="1">
      <alignment horizontal="center"/>
      <protection hidden="1"/>
    </xf>
    <xf numFmtId="0" fontId="24" fillId="0" borderId="25" xfId="0" applyFont="1" applyFill="1" applyBorder="1" applyAlignment="1" applyProtection="1">
      <alignment horizontal="center"/>
      <protection hidden="1"/>
    </xf>
    <xf numFmtId="0" fontId="2" fillId="0" borderId="9" xfId="0" applyFont="1" applyFill="1" applyBorder="1"/>
    <xf numFmtId="0" fontId="2" fillId="0" borderId="10" xfId="0" applyFont="1" applyFill="1" applyBorder="1"/>
    <xf numFmtId="0" fontId="24" fillId="0" borderId="25" xfId="0" applyFont="1" applyFill="1" applyBorder="1" applyAlignment="1" applyProtection="1">
      <alignment horizontal="left" indent="1"/>
      <protection hidden="1"/>
    </xf>
    <xf numFmtId="0" fontId="24" fillId="0" borderId="0" xfId="0" applyFont="1" applyFill="1" applyBorder="1" applyAlignment="1" applyProtection="1">
      <alignment horizontal="left" indent="1"/>
      <protection hidden="1"/>
    </xf>
    <xf numFmtId="0" fontId="81" fillId="0" borderId="8" xfId="0" applyFont="1" applyBorder="1"/>
    <xf numFmtId="0" fontId="81" fillId="8" borderId="8" xfId="0" applyFont="1" applyFill="1" applyBorder="1"/>
    <xf numFmtId="0" fontId="0" fillId="0" borderId="0" xfId="0" applyAlignment="1">
      <alignment horizontal="right" vertical="top"/>
    </xf>
    <xf numFmtId="0" fontId="0" fillId="0" borderId="0" xfId="0" applyAlignment="1">
      <alignment vertical="top"/>
    </xf>
    <xf numFmtId="0" fontId="2" fillId="0" borderId="0" xfId="0" applyFont="1" applyAlignment="1">
      <alignment horizontal="right" vertical="top"/>
    </xf>
    <xf numFmtId="0" fontId="83" fillId="0" borderId="10" xfId="0" applyFont="1" applyFill="1" applyBorder="1"/>
    <xf numFmtId="0" fontId="33" fillId="10" borderId="8" xfId="0" applyFont="1" applyFill="1" applyBorder="1" applyAlignment="1" applyProtection="1">
      <alignment horizontal="center" wrapText="1"/>
      <protection hidden="1"/>
    </xf>
    <xf numFmtId="0" fontId="50" fillId="10" borderId="9" xfId="0" applyFont="1" applyFill="1" applyBorder="1" applyAlignment="1" applyProtection="1">
      <alignment horizontal="left" wrapText="1"/>
      <protection hidden="1"/>
    </xf>
    <xf numFmtId="0" fontId="50" fillId="10" borderId="9" xfId="0" applyFont="1" applyFill="1" applyBorder="1" applyAlignment="1" applyProtection="1">
      <alignment wrapText="1"/>
      <protection hidden="1"/>
    </xf>
    <xf numFmtId="0" fontId="50" fillId="10" borderId="8" xfId="0" applyFont="1" applyFill="1" applyBorder="1" applyAlignment="1" applyProtection="1">
      <alignment wrapText="1"/>
      <protection hidden="1"/>
    </xf>
    <xf numFmtId="0" fontId="32" fillId="0" borderId="0" xfId="0" applyNumberFormat="1" applyFont="1" applyFill="1" applyBorder="1" applyAlignment="1" applyProtection="1">
      <alignment horizontal="center" vertical="center" shrinkToFit="1"/>
      <protection hidden="1"/>
    </xf>
    <xf numFmtId="0" fontId="37" fillId="0" borderId="0" xfId="0" applyFont="1" applyProtection="1">
      <protection hidden="1"/>
    </xf>
    <xf numFmtId="0" fontId="38" fillId="0" borderId="0" xfId="0" applyFont="1" applyFill="1" applyBorder="1" applyAlignment="1" applyProtection="1">
      <alignment vertical="center"/>
      <protection hidden="1"/>
    </xf>
    <xf numFmtId="0" fontId="84" fillId="0" borderId="15" xfId="0" applyFont="1" applyBorder="1" applyAlignment="1" applyProtection="1">
      <alignment vertical="center"/>
      <protection hidden="1"/>
    </xf>
    <xf numFmtId="0" fontId="84" fillId="0" borderId="29" xfId="0" applyFont="1" applyBorder="1" applyAlignment="1" applyProtection="1">
      <alignment vertical="center"/>
      <protection hidden="1"/>
    </xf>
    <xf numFmtId="0" fontId="36" fillId="11" borderId="29" xfId="0" applyFont="1" applyFill="1" applyBorder="1" applyAlignment="1" applyProtection="1">
      <alignment vertical="center"/>
      <protection locked="0" hidden="1"/>
    </xf>
    <xf numFmtId="0" fontId="36" fillId="11" borderId="10" xfId="0" applyFont="1" applyFill="1" applyBorder="1" applyAlignment="1" applyProtection="1">
      <alignment vertical="center"/>
      <protection locked="0" hidden="1"/>
    </xf>
    <xf numFmtId="0" fontId="84" fillId="0" borderId="29" xfId="0" applyFont="1" applyFill="1" applyBorder="1" applyAlignment="1" applyProtection="1">
      <alignment vertical="center"/>
      <protection hidden="1"/>
    </xf>
    <xf numFmtId="0" fontId="36" fillId="11" borderId="10" xfId="0" applyFont="1" applyFill="1" applyBorder="1" applyAlignment="1" applyProtection="1">
      <alignment horizontal="center" vertical="center"/>
      <protection hidden="1"/>
    </xf>
    <xf numFmtId="0" fontId="84" fillId="0" borderId="10" xfId="0" applyFont="1" applyBorder="1" applyAlignment="1" applyProtection="1">
      <alignment vertical="center"/>
      <protection hidden="1"/>
    </xf>
    <xf numFmtId="0" fontId="84" fillId="0" borderId="16" xfId="0" applyFont="1" applyFill="1" applyBorder="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0" xfId="0" applyFont="1" applyBorder="1" applyAlignment="1" applyProtection="1">
      <alignment vertical="center"/>
      <protection hidden="1"/>
    </xf>
    <xf numFmtId="0" fontId="84" fillId="0" borderId="0" xfId="0" applyFont="1" applyAlignment="1" applyProtection="1">
      <alignment vertical="center"/>
      <protection hidden="1"/>
    </xf>
    <xf numFmtId="0" fontId="24" fillId="0" borderId="10" xfId="0" applyFont="1" applyFill="1" applyBorder="1" applyAlignment="1" applyProtection="1">
      <alignment horizontal="center" vertical="center" shrinkToFit="1"/>
      <protection locked="0" hidden="1"/>
    </xf>
    <xf numFmtId="0" fontId="24" fillId="6" borderId="10" xfId="0" applyFont="1" applyFill="1" applyBorder="1" applyAlignment="1" applyProtection="1">
      <alignment horizontal="center" vertical="center" shrinkToFit="1"/>
      <protection locked="0" hidden="1"/>
    </xf>
    <xf numFmtId="0" fontId="31" fillId="9" borderId="8" xfId="0" applyFont="1" applyFill="1" applyBorder="1" applyAlignment="1" applyProtection="1">
      <alignment horizontal="center" vertical="center" shrinkToFit="1"/>
      <protection locked="0"/>
    </xf>
    <xf numFmtId="0" fontId="31" fillId="9" borderId="8" xfId="0" applyFont="1" applyFill="1" applyBorder="1" applyAlignment="1" applyProtection="1">
      <alignment horizontal="left" vertical="center" shrinkToFit="1"/>
      <protection locked="0"/>
    </xf>
    <xf numFmtId="0" fontId="31" fillId="9" borderId="9" xfId="0" applyFont="1" applyFill="1" applyBorder="1" applyAlignment="1" applyProtection="1">
      <alignment vertical="center" shrinkToFit="1"/>
      <protection locked="0"/>
    </xf>
    <xf numFmtId="0" fontId="47" fillId="9" borderId="8" xfId="0" applyFont="1" applyFill="1" applyBorder="1" applyAlignment="1" applyProtection="1">
      <alignment vertical="center" shrinkToFit="1"/>
      <protection locked="0"/>
    </xf>
    <xf numFmtId="0" fontId="24" fillId="9" borderId="8" xfId="0" applyFont="1" applyFill="1" applyBorder="1" applyAlignment="1" applyProtection="1">
      <alignment horizontal="center" vertical="center" shrinkToFit="1"/>
      <protection locked="0"/>
    </xf>
    <xf numFmtId="0" fontId="24" fillId="9" borderId="8" xfId="0" applyFont="1" applyFill="1" applyBorder="1" applyAlignment="1" applyProtection="1">
      <alignment horizontal="center" vertical="center" shrinkToFit="1"/>
      <protection locked="0" hidden="1"/>
    </xf>
    <xf numFmtId="0" fontId="24" fillId="9" borderId="10" xfId="0" applyFont="1" applyFill="1" applyBorder="1" applyAlignment="1" applyProtection="1">
      <alignment vertical="center" shrinkToFit="1"/>
      <protection locked="0" hidden="1"/>
    </xf>
    <xf numFmtId="0" fontId="37" fillId="9" borderId="9" xfId="0" applyNumberFormat="1" applyFont="1" applyFill="1" applyBorder="1" applyAlignment="1" applyProtection="1">
      <alignment horizontal="center" vertical="center" shrinkToFit="1"/>
      <protection hidden="1"/>
    </xf>
    <xf numFmtId="0" fontId="35" fillId="9" borderId="8" xfId="0" applyFont="1" applyFill="1" applyBorder="1" applyAlignment="1" applyProtection="1">
      <alignment horizontal="center" vertical="center"/>
      <protection hidden="1"/>
    </xf>
    <xf numFmtId="0" fontId="10" fillId="9" borderId="0" xfId="0" applyFont="1" applyFill="1" applyBorder="1" applyAlignment="1" applyProtection="1">
      <alignment horizontal="center" vertical="center" shrinkToFit="1"/>
      <protection hidden="1"/>
    </xf>
    <xf numFmtId="0" fontId="0" fillId="9" borderId="0" xfId="0" applyFill="1" applyProtection="1">
      <protection hidden="1"/>
    </xf>
    <xf numFmtId="0" fontId="45" fillId="15" borderId="8" xfId="1" applyFont="1" applyFill="1" applyBorder="1" applyAlignment="1">
      <alignment horizontal="center" vertical="center"/>
    </xf>
    <xf numFmtId="0" fontId="45" fillId="15" borderId="8" xfId="1" applyFont="1" applyFill="1" applyBorder="1" applyAlignment="1">
      <alignment vertical="center" shrinkToFit="1"/>
    </xf>
    <xf numFmtId="0" fontId="45" fillId="15" borderId="9" xfId="1" applyFont="1" applyFill="1" applyBorder="1" applyAlignment="1">
      <alignment vertical="center" shrinkToFit="1"/>
    </xf>
    <xf numFmtId="0" fontId="47" fillId="15" borderId="8" xfId="0" applyFont="1" applyFill="1" applyBorder="1" applyAlignment="1" applyProtection="1">
      <alignment vertical="center" shrinkToFit="1"/>
      <protection locked="0"/>
    </xf>
    <xf numFmtId="0" fontId="24" fillId="15" borderId="8" xfId="0" applyFont="1" applyFill="1" applyBorder="1" applyAlignment="1" applyProtection="1">
      <alignment horizontal="center" vertical="center" shrinkToFit="1"/>
      <protection locked="0" hidden="1"/>
    </xf>
    <xf numFmtId="0" fontId="24" fillId="15" borderId="10" xfId="0" applyFont="1" applyFill="1" applyBorder="1" applyAlignment="1" applyProtection="1">
      <alignment vertical="center" shrinkToFit="1"/>
      <protection locked="0" hidden="1"/>
    </xf>
    <xf numFmtId="0" fontId="37" fillId="15" borderId="9" xfId="0" applyNumberFormat="1" applyFont="1" applyFill="1" applyBorder="1" applyAlignment="1" applyProtection="1">
      <alignment horizontal="center" vertical="center" shrinkToFit="1"/>
      <protection hidden="1"/>
    </xf>
    <xf numFmtId="0" fontId="35" fillId="15" borderId="8" xfId="0" applyFont="1" applyFill="1" applyBorder="1" applyAlignment="1" applyProtection="1">
      <alignment horizontal="center" vertical="center"/>
      <protection hidden="1"/>
    </xf>
    <xf numFmtId="0" fontId="10" fillId="15" borderId="0" xfId="0" applyFont="1" applyFill="1" applyBorder="1" applyAlignment="1" applyProtection="1">
      <alignment horizontal="center" vertical="center" shrinkToFit="1"/>
      <protection hidden="1"/>
    </xf>
    <xf numFmtId="0" fontId="0" fillId="15" borderId="0" xfId="0" applyFill="1" applyProtection="1">
      <protection hidden="1"/>
    </xf>
    <xf numFmtId="0" fontId="5" fillId="9" borderId="0" xfId="0" applyFont="1" applyFill="1" applyBorder="1" applyProtection="1">
      <protection hidden="1"/>
    </xf>
    <xf numFmtId="0" fontId="24" fillId="18" borderId="0" xfId="0" applyFont="1" applyFill="1" applyBorder="1" applyAlignment="1" applyProtection="1">
      <alignment horizontal="center" vertical="center" shrinkToFit="1"/>
      <protection hidden="1"/>
    </xf>
    <xf numFmtId="0" fontId="59" fillId="8" borderId="0" xfId="0" applyFont="1" applyFill="1" applyBorder="1" applyAlignment="1" applyProtection="1">
      <alignment horizontal="left" vertical="center" indent="1" shrinkToFit="1"/>
      <protection hidden="1"/>
    </xf>
    <xf numFmtId="0" fontId="60" fillId="8" borderId="0" xfId="0" applyFont="1" applyFill="1" applyBorder="1" applyProtection="1">
      <protection hidden="1"/>
    </xf>
    <xf numFmtId="0" fontId="36" fillId="9" borderId="0" xfId="0" applyFont="1" applyFill="1" applyBorder="1" applyAlignment="1" applyProtection="1">
      <alignment horizontal="right" vertical="center"/>
      <protection locked="0" hidden="1"/>
    </xf>
    <xf numFmtId="0" fontId="32" fillId="9" borderId="0" xfId="0" applyFont="1" applyFill="1" applyBorder="1" applyAlignment="1" applyProtection="1">
      <alignment vertical="center"/>
      <protection hidden="1"/>
    </xf>
    <xf numFmtId="0" fontId="37" fillId="9" borderId="0" xfId="0" applyFont="1" applyFill="1" applyBorder="1" applyAlignment="1" applyProtection="1">
      <alignment vertical="center"/>
      <protection hidden="1"/>
    </xf>
    <xf numFmtId="0" fontId="36" fillId="9" borderId="16" xfId="0" applyFont="1" applyFill="1" applyBorder="1" applyAlignment="1" applyProtection="1">
      <alignment horizontal="right" vertical="center"/>
      <protection locked="0" hidden="1"/>
    </xf>
    <xf numFmtId="0" fontId="8" fillId="2" borderId="0" xfId="0" applyFont="1" applyFill="1" applyBorder="1" applyAlignment="1" applyProtection="1">
      <alignment horizontal="left"/>
      <protection hidden="1"/>
    </xf>
    <xf numFmtId="0" fontId="5" fillId="2" borderId="1" xfId="0" applyFont="1" applyFill="1" applyBorder="1" applyProtection="1">
      <protection hidden="1"/>
    </xf>
    <xf numFmtId="0" fontId="36" fillId="0" borderId="39" xfId="0" applyFont="1" applyFill="1" applyBorder="1" applyAlignment="1" applyProtection="1">
      <alignment vertical="center"/>
      <protection hidden="1"/>
    </xf>
    <xf numFmtId="0" fontId="8" fillId="2" borderId="4" xfId="0" applyFont="1" applyFill="1" applyBorder="1" applyAlignment="1" applyProtection="1">
      <alignment horizontal="left"/>
      <protection hidden="1"/>
    </xf>
    <xf numFmtId="0" fontId="80" fillId="9" borderId="0" xfId="0" applyFont="1" applyFill="1" applyBorder="1"/>
    <xf numFmtId="0" fontId="80" fillId="9" borderId="0" xfId="0" applyFont="1" applyFill="1" applyBorder="1" applyAlignment="1">
      <alignment horizontal="left"/>
    </xf>
    <xf numFmtId="0" fontId="77" fillId="9" borderId="0" xfId="0" applyFont="1" applyFill="1" applyBorder="1"/>
    <xf numFmtId="0" fontId="77" fillId="9" borderId="0" xfId="0" applyFont="1" applyFill="1" applyBorder="1" applyAlignment="1">
      <alignment horizontal="left"/>
    </xf>
    <xf numFmtId="0" fontId="81" fillId="9" borderId="0" xfId="0" applyFont="1" applyFill="1" applyBorder="1"/>
    <xf numFmtId="0" fontId="81" fillId="9" borderId="0" xfId="0" applyFont="1" applyFill="1" applyBorder="1" applyAlignment="1">
      <alignment horizontal="left"/>
    </xf>
    <xf numFmtId="0" fontId="63" fillId="9" borderId="0" xfId="0" applyFont="1" applyFill="1" applyBorder="1"/>
    <xf numFmtId="0" fontId="63" fillId="9" borderId="0" xfId="0" applyFont="1" applyFill="1" applyBorder="1" applyAlignment="1">
      <alignment horizontal="left"/>
    </xf>
    <xf numFmtId="0" fontId="2" fillId="10" borderId="35" xfId="0" applyFont="1" applyFill="1" applyBorder="1"/>
    <xf numFmtId="0" fontId="2" fillId="10" borderId="38" xfId="0" applyFont="1" applyFill="1" applyBorder="1"/>
    <xf numFmtId="0" fontId="57" fillId="10" borderId="38" xfId="0" applyFont="1" applyFill="1" applyBorder="1"/>
    <xf numFmtId="0" fontId="2" fillId="10" borderId="40" xfId="0" applyFont="1" applyFill="1" applyBorder="1"/>
    <xf numFmtId="0" fontId="81" fillId="0" borderId="14" xfId="0" applyFont="1" applyBorder="1"/>
    <xf numFmtId="0" fontId="81" fillId="8" borderId="41" xfId="0" applyFont="1" applyFill="1" applyBorder="1" applyAlignment="1">
      <alignment horizontal="left"/>
    </xf>
    <xf numFmtId="0" fontId="80" fillId="0" borderId="14" xfId="0" applyFont="1" applyBorder="1"/>
    <xf numFmtId="0" fontId="80" fillId="8" borderId="41" xfId="0" applyFont="1" applyFill="1" applyBorder="1" applyAlignment="1">
      <alignment horizontal="left"/>
    </xf>
    <xf numFmtId="0" fontId="80" fillId="0" borderId="42" xfId="0" applyFont="1" applyBorder="1"/>
    <xf numFmtId="0" fontId="80" fillId="0" borderId="43" xfId="0" applyFont="1" applyBorder="1"/>
    <xf numFmtId="0" fontId="80" fillId="8" borderId="43" xfId="0" applyFont="1" applyFill="1" applyBorder="1"/>
    <xf numFmtId="0" fontId="80" fillId="8" borderId="44" xfId="0" applyFont="1" applyFill="1" applyBorder="1" applyAlignment="1">
      <alignment horizontal="left"/>
    </xf>
    <xf numFmtId="0" fontId="2" fillId="21" borderId="8" xfId="0" applyFont="1" applyFill="1" applyBorder="1" applyAlignment="1">
      <alignment horizontal="center" textRotation="90" wrapText="1"/>
    </xf>
    <xf numFmtId="0" fontId="0" fillId="21" borderId="8" xfId="0" applyFill="1" applyBorder="1" applyAlignment="1">
      <alignment horizontal="center" vertical="center"/>
    </xf>
    <xf numFmtId="0" fontId="0" fillId="21" borderId="0" xfId="0" applyFill="1" applyAlignment="1">
      <alignment horizontal="center" vertical="center"/>
    </xf>
    <xf numFmtId="165" fontId="21" fillId="21" borderId="8" xfId="2" applyNumberFormat="1" applyFont="1" applyFill="1" applyBorder="1" applyAlignment="1">
      <alignment horizontal="center" vertical="center"/>
    </xf>
    <xf numFmtId="165" fontId="3" fillId="21" borderId="8" xfId="2" applyNumberFormat="1" applyFont="1" applyFill="1" applyBorder="1" applyAlignment="1">
      <alignment horizontal="center" vertical="center"/>
    </xf>
    <xf numFmtId="0" fontId="0" fillId="21" borderId="8" xfId="0" applyFill="1" applyBorder="1" applyAlignment="1">
      <alignment horizontal="center"/>
    </xf>
    <xf numFmtId="0" fontId="2" fillId="21" borderId="8" xfId="0" applyFont="1" applyFill="1" applyBorder="1" applyAlignment="1">
      <alignment horizontal="center" vertical="center"/>
    </xf>
    <xf numFmtId="165" fontId="27" fillId="21" borderId="8" xfId="2" applyNumberFormat="1" applyFont="1" applyFill="1" applyBorder="1" applyAlignment="1">
      <alignment horizontal="center" vertical="center"/>
    </xf>
    <xf numFmtId="1" fontId="0" fillId="21" borderId="8" xfId="0" applyNumberFormat="1" applyFill="1" applyBorder="1" applyAlignment="1">
      <alignment horizontal="center" vertical="center"/>
    </xf>
    <xf numFmtId="0" fontId="0" fillId="21" borderId="8" xfId="0" quotePrefix="1" applyFill="1" applyBorder="1" applyAlignment="1">
      <alignment horizontal="center" vertical="center"/>
    </xf>
    <xf numFmtId="1" fontId="0" fillId="21" borderId="8" xfId="0" quotePrefix="1" applyNumberFormat="1" applyFill="1" applyBorder="1" applyAlignment="1">
      <alignment horizontal="center" vertical="center"/>
    </xf>
    <xf numFmtId="1" fontId="0" fillId="21" borderId="8" xfId="0" applyNumberFormat="1" applyFill="1" applyBorder="1" applyAlignment="1">
      <alignment horizontal="center"/>
    </xf>
    <xf numFmtId="0" fontId="31" fillId="15" borderId="9" xfId="0" applyFont="1" applyFill="1" applyBorder="1" applyAlignment="1" applyProtection="1">
      <alignment vertical="center" shrinkToFit="1"/>
      <protection locked="0"/>
    </xf>
    <xf numFmtId="0" fontId="47" fillId="15" borderId="8" xfId="0" applyFont="1" applyFill="1" applyBorder="1" applyAlignment="1" applyProtection="1">
      <alignment horizontal="center" vertical="center" shrinkToFit="1"/>
      <protection locked="0"/>
    </xf>
    <xf numFmtId="0" fontId="24" fillId="15" borderId="10" xfId="0" applyFont="1" applyFill="1" applyBorder="1" applyAlignment="1" applyProtection="1">
      <alignment horizontal="center" vertical="center" shrinkToFit="1"/>
      <protection locked="0" hidden="1"/>
    </xf>
    <xf numFmtId="0" fontId="45" fillId="9" borderId="8" xfId="1" applyFont="1" applyFill="1" applyBorder="1" applyAlignment="1">
      <alignment horizontal="center" vertical="center"/>
    </xf>
    <xf numFmtId="0" fontId="45" fillId="9" borderId="8" xfId="1" applyFont="1" applyFill="1" applyBorder="1" applyAlignment="1">
      <alignment vertical="center" shrinkToFit="1"/>
    </xf>
    <xf numFmtId="0" fontId="47" fillId="9" borderId="8" xfId="0" applyFont="1" applyFill="1" applyBorder="1" applyAlignment="1" applyProtection="1">
      <alignment horizontal="center" vertical="center" shrinkToFit="1"/>
      <protection locked="0"/>
    </xf>
    <xf numFmtId="0" fontId="24" fillId="9" borderId="10" xfId="0" applyFont="1" applyFill="1" applyBorder="1" applyAlignment="1" applyProtection="1">
      <alignment horizontal="center" vertical="center" shrinkToFit="1"/>
      <protection locked="0" hidden="1"/>
    </xf>
    <xf numFmtId="0" fontId="31" fillId="15" borderId="8" xfId="0" applyFont="1" applyFill="1" applyBorder="1" applyAlignment="1" applyProtection="1">
      <alignment horizontal="center" vertical="center" shrinkToFit="1"/>
      <protection locked="0"/>
    </xf>
    <xf numFmtId="0" fontId="31" fillId="15" borderId="8" xfId="0" applyFont="1" applyFill="1" applyBorder="1" applyAlignment="1" applyProtection="1">
      <alignment horizontal="left" vertical="center" shrinkToFit="1"/>
      <protection locked="0"/>
    </xf>
    <xf numFmtId="0" fontId="53" fillId="15" borderId="8" xfId="1" applyFont="1" applyFill="1" applyBorder="1" applyAlignment="1">
      <alignment horizontal="center" vertical="center" shrinkToFit="1"/>
    </xf>
    <xf numFmtId="0" fontId="0" fillId="0" borderId="0" xfId="0" applyFill="1" applyProtection="1">
      <protection hidden="1"/>
    </xf>
    <xf numFmtId="0" fontId="45" fillId="9" borderId="9" xfId="1" applyFont="1" applyFill="1" applyBorder="1" applyAlignment="1">
      <alignment vertical="center" shrinkToFit="1"/>
    </xf>
    <xf numFmtId="0" fontId="53" fillId="9" borderId="8" xfId="1" applyFont="1" applyFill="1" applyBorder="1" applyAlignment="1">
      <alignment horizontal="center" vertical="center" shrinkToFit="1"/>
    </xf>
    <xf numFmtId="0" fontId="37" fillId="21" borderId="9" xfId="0" applyNumberFormat="1" applyFont="1" applyFill="1" applyBorder="1" applyAlignment="1" applyProtection="1">
      <alignment horizontal="center" vertical="center" shrinkToFit="1"/>
      <protection hidden="1"/>
    </xf>
    <xf numFmtId="0" fontId="35" fillId="21" borderId="8" xfId="0" applyFont="1" applyFill="1" applyBorder="1" applyAlignment="1" applyProtection="1">
      <alignment horizontal="center" vertical="center"/>
      <protection hidden="1"/>
    </xf>
    <xf numFmtId="0" fontId="10" fillId="21" borderId="0" xfId="0" applyFont="1" applyFill="1" applyBorder="1" applyAlignment="1" applyProtection="1">
      <alignment horizontal="center" vertical="center" shrinkToFit="1"/>
      <protection hidden="1"/>
    </xf>
    <xf numFmtId="0" fontId="0" fillId="21" borderId="0" xfId="0" applyFill="1" applyProtection="1">
      <protection hidden="1"/>
    </xf>
    <xf numFmtId="0" fontId="0" fillId="0" borderId="0" xfId="0" applyFill="1" applyAlignment="1" applyProtection="1">
      <alignment wrapText="1"/>
      <protection hidden="1"/>
    </xf>
    <xf numFmtId="0" fontId="50" fillId="21" borderId="30" xfId="0" applyNumberFormat="1" applyFont="1" applyFill="1" applyBorder="1" applyAlignment="1" applyProtection="1">
      <alignment vertical="center" wrapText="1" shrinkToFit="1"/>
      <protection hidden="1"/>
    </xf>
    <xf numFmtId="0" fontId="35" fillId="21" borderId="18" xfId="0" applyFont="1" applyFill="1" applyBorder="1" applyAlignment="1" applyProtection="1">
      <alignment horizontal="center" vertical="center"/>
      <protection hidden="1"/>
    </xf>
    <xf numFmtId="0" fontId="29" fillId="21" borderId="8" xfId="0" applyFont="1" applyFill="1" applyBorder="1" applyAlignment="1" applyProtection="1">
      <alignment horizontal="center" vertical="center" shrinkToFit="1"/>
      <protection hidden="1"/>
    </xf>
    <xf numFmtId="164" fontId="22" fillId="21" borderId="9" xfId="0" applyNumberFormat="1" applyFont="1" applyFill="1" applyBorder="1" applyAlignment="1" applyProtection="1">
      <alignment horizontal="center" vertical="center" shrinkToFit="1"/>
      <protection hidden="1"/>
    </xf>
    <xf numFmtId="1" fontId="29" fillId="21" borderId="8" xfId="0" applyNumberFormat="1" applyFont="1" applyFill="1" applyBorder="1" applyAlignment="1" applyProtection="1">
      <alignment horizontal="center" vertical="center" shrinkToFit="1"/>
      <protection hidden="1"/>
    </xf>
    <xf numFmtId="164" fontId="29" fillId="21" borderId="19" xfId="0" applyNumberFormat="1" applyFont="1" applyFill="1" applyBorder="1" applyAlignment="1" applyProtection="1">
      <alignment horizontal="center" vertical="center" shrinkToFit="1"/>
    </xf>
    <xf numFmtId="1" fontId="29" fillId="21" borderId="19" xfId="0" applyNumberFormat="1" applyFont="1" applyFill="1" applyBorder="1" applyAlignment="1" applyProtection="1">
      <alignment horizontal="center" vertical="center" shrinkToFit="1"/>
    </xf>
    <xf numFmtId="0" fontId="31" fillId="21" borderId="8" xfId="0" applyNumberFormat="1" applyFont="1" applyFill="1" applyBorder="1" applyAlignment="1" applyProtection="1">
      <alignment horizontal="center" vertical="center" shrinkToFit="1"/>
      <protection hidden="1"/>
    </xf>
    <xf numFmtId="1" fontId="34" fillId="21" borderId="22" xfId="0" applyNumberFormat="1" applyFont="1" applyFill="1" applyBorder="1" applyAlignment="1" applyProtection="1">
      <alignment horizontal="center" shrinkToFit="1"/>
    </xf>
    <xf numFmtId="2" fontId="29" fillId="21" borderId="22" xfId="0" applyNumberFormat="1" applyFont="1" applyFill="1" applyBorder="1" applyAlignment="1" applyProtection="1">
      <alignment horizontal="center" shrinkToFit="1"/>
    </xf>
    <xf numFmtId="2" fontId="29" fillId="21" borderId="19" xfId="0" applyNumberFormat="1" applyFont="1" applyFill="1" applyBorder="1" applyAlignment="1" applyProtection="1">
      <alignment horizontal="center" shrinkToFit="1"/>
    </xf>
    <xf numFmtId="2" fontId="29" fillId="21" borderId="34" xfId="0" applyNumberFormat="1" applyFont="1" applyFill="1" applyBorder="1" applyAlignment="1" applyProtection="1">
      <alignment shrinkToFit="1"/>
    </xf>
    <xf numFmtId="0" fontId="0" fillId="21" borderId="0" xfId="0" applyFill="1"/>
    <xf numFmtId="1" fontId="49" fillId="21" borderId="22" xfId="0" applyNumberFormat="1" applyFont="1" applyFill="1" applyBorder="1" applyAlignment="1" applyProtection="1">
      <alignment horizontal="center" vertical="center" shrinkToFit="1"/>
    </xf>
    <xf numFmtId="1" fontId="49" fillId="21" borderId="19" xfId="0" applyNumberFormat="1" applyFont="1" applyFill="1" applyBorder="1" applyAlignment="1" applyProtection="1">
      <alignment horizontal="center" vertical="center" shrinkToFit="1"/>
    </xf>
    <xf numFmtId="1" fontId="49" fillId="21" borderId="22" xfId="0" applyNumberFormat="1" applyFont="1" applyFill="1" applyBorder="1" applyAlignment="1" applyProtection="1">
      <alignment vertical="center" shrinkToFit="1"/>
    </xf>
    <xf numFmtId="1" fontId="49" fillId="21" borderId="22" xfId="0" applyNumberFormat="1" applyFont="1" applyFill="1" applyBorder="1" applyAlignment="1" applyProtection="1">
      <alignment horizontal="center" shrinkToFit="1"/>
    </xf>
    <xf numFmtId="1" fontId="49" fillId="21" borderId="19" xfId="0" applyNumberFormat="1" applyFont="1" applyFill="1" applyBorder="1" applyAlignment="1" applyProtection="1">
      <alignment horizontal="center" shrinkToFit="1"/>
    </xf>
    <xf numFmtId="1" fontId="49" fillId="21" borderId="22" xfId="0" applyNumberFormat="1" applyFont="1" applyFill="1" applyBorder="1" applyAlignment="1" applyProtection="1">
      <alignment shrinkToFit="1"/>
    </xf>
    <xf numFmtId="0" fontId="37" fillId="21" borderId="9" xfId="0" applyFont="1" applyFill="1" applyBorder="1" applyAlignment="1" applyProtection="1">
      <alignment textRotation="90" shrinkToFit="1"/>
      <protection locked="0" hidden="1"/>
    </xf>
    <xf numFmtId="0" fontId="43" fillId="21" borderId="18" xfId="0" applyNumberFormat="1" applyFont="1" applyFill="1" applyBorder="1" applyAlignment="1" applyProtection="1">
      <alignment horizontal="center" vertical="center" shrinkToFit="1"/>
      <protection locked="0"/>
    </xf>
    <xf numFmtId="0" fontId="36" fillId="21" borderId="13" xfId="0" applyNumberFormat="1" applyFont="1" applyFill="1" applyBorder="1" applyAlignment="1" applyProtection="1">
      <alignment horizontal="center" vertical="center" shrinkToFit="1"/>
      <protection hidden="1"/>
    </xf>
    <xf numFmtId="0" fontId="64" fillId="21" borderId="0" xfId="0" applyFont="1" applyFill="1" applyBorder="1" applyAlignment="1" applyProtection="1">
      <alignment horizontal="left" vertical="center"/>
      <protection hidden="1"/>
    </xf>
    <xf numFmtId="0" fontId="64" fillId="21" borderId="0" xfId="0" applyFont="1" applyFill="1" applyBorder="1" applyAlignment="1" applyProtection="1">
      <alignment horizontal="center" vertical="center" shrinkToFit="1"/>
      <protection hidden="1"/>
    </xf>
    <xf numFmtId="0" fontId="65" fillId="21" borderId="0" xfId="0" applyFont="1" applyFill="1" applyBorder="1" applyProtection="1">
      <protection hidden="1"/>
    </xf>
    <xf numFmtId="0" fontId="66" fillId="21" borderId="0" xfId="0" applyFont="1" applyFill="1" applyBorder="1" applyAlignment="1" applyProtection="1">
      <alignment vertical="center"/>
      <protection hidden="1"/>
    </xf>
    <xf numFmtId="0" fontId="66" fillId="21" borderId="0" xfId="0" applyFont="1" applyFill="1" applyBorder="1" applyAlignment="1" applyProtection="1">
      <alignment horizontal="center" vertical="center"/>
      <protection hidden="1"/>
    </xf>
    <xf numFmtId="0" fontId="66" fillId="21" borderId="0" xfId="0" applyFont="1" applyFill="1" applyBorder="1" applyProtection="1">
      <protection hidden="1"/>
    </xf>
    <xf numFmtId="0" fontId="66" fillId="21" borderId="0" xfId="0" applyFont="1" applyFill="1" applyBorder="1" applyAlignment="1" applyProtection="1">
      <alignment horizontal="center"/>
      <protection hidden="1"/>
    </xf>
    <xf numFmtId="0" fontId="16" fillId="21" borderId="0" xfId="0" applyFont="1" applyFill="1" applyBorder="1" applyProtection="1">
      <protection hidden="1"/>
    </xf>
    <xf numFmtId="0" fontId="15" fillId="21" borderId="0" xfId="0" applyFont="1" applyFill="1" applyBorder="1" applyProtection="1">
      <protection hidden="1"/>
    </xf>
    <xf numFmtId="0" fontId="60" fillId="21" borderId="0" xfId="0" applyFont="1" applyFill="1" applyBorder="1" applyProtection="1">
      <protection hidden="1"/>
    </xf>
    <xf numFmtId="0" fontId="5" fillId="21" borderId="0" xfId="0" applyFont="1" applyFill="1" applyProtection="1">
      <protection hidden="1"/>
    </xf>
    <xf numFmtId="0" fontId="60" fillId="21" borderId="0" xfId="0" applyFont="1" applyFill="1" applyProtection="1">
      <protection hidden="1"/>
    </xf>
    <xf numFmtId="0" fontId="61" fillId="21" borderId="0" xfId="0" applyFont="1" applyFill="1" applyProtection="1">
      <protection hidden="1"/>
    </xf>
    <xf numFmtId="0" fontId="71" fillId="21" borderId="0" xfId="0" applyFont="1" applyFill="1" applyAlignment="1" applyProtection="1">
      <protection hidden="1"/>
    </xf>
    <xf numFmtId="0" fontId="3" fillId="21" borderId="0" xfId="0" applyFont="1" applyFill="1" applyAlignment="1" applyProtection="1">
      <protection hidden="1"/>
    </xf>
    <xf numFmtId="0" fontId="24" fillId="21" borderId="24" xfId="0" applyFont="1" applyFill="1" applyBorder="1" applyAlignment="1" applyProtection="1">
      <alignment horizontal="left" indent="1"/>
      <protection hidden="1"/>
    </xf>
    <xf numFmtId="0" fontId="24" fillId="21" borderId="25" xfId="0" applyFont="1" applyFill="1" applyBorder="1" applyAlignment="1" applyProtection="1">
      <alignment horizontal="left" indent="1"/>
      <protection hidden="1"/>
    </xf>
    <xf numFmtId="0" fontId="24" fillId="21" borderId="25" xfId="0" applyFont="1" applyFill="1" applyBorder="1" applyAlignment="1" applyProtection="1">
      <alignment horizontal="center"/>
      <protection hidden="1"/>
    </xf>
    <xf numFmtId="2" fontId="26" fillId="21" borderId="0" xfId="0" applyNumberFormat="1" applyFont="1" applyFill="1" applyBorder="1" applyAlignment="1" applyProtection="1">
      <alignment vertical="center" wrapText="1"/>
    </xf>
    <xf numFmtId="0" fontId="20" fillId="21" borderId="0" xfId="0" applyFont="1" applyFill="1" applyBorder="1" applyProtection="1">
      <protection hidden="1"/>
    </xf>
    <xf numFmtId="0" fontId="20" fillId="21" borderId="0" xfId="0" applyFont="1" applyFill="1" applyProtection="1">
      <protection hidden="1"/>
    </xf>
    <xf numFmtId="0" fontId="72" fillId="21" borderId="0" xfId="0" applyFont="1" applyFill="1" applyBorder="1" applyAlignment="1" applyProtection="1">
      <alignment horizontal="center" vertical="center" shrinkToFit="1"/>
      <protection hidden="1"/>
    </xf>
    <xf numFmtId="0" fontId="24" fillId="21" borderId="12" xfId="0" applyFont="1" applyFill="1" applyBorder="1" applyAlignment="1" applyProtection="1">
      <alignment horizontal="left" indent="1"/>
      <protection hidden="1"/>
    </xf>
    <xf numFmtId="0" fontId="24" fillId="21" borderId="0" xfId="0" applyFont="1" applyFill="1" applyBorder="1" applyAlignment="1" applyProtection="1">
      <alignment horizontal="left" indent="1"/>
      <protection hidden="1"/>
    </xf>
    <xf numFmtId="0" fontId="24" fillId="21" borderId="0" xfId="0" applyFont="1" applyFill="1" applyBorder="1" applyAlignment="1" applyProtection="1">
      <alignment horizontal="center"/>
      <protection hidden="1"/>
    </xf>
    <xf numFmtId="0" fontId="0" fillId="21" borderId="0" xfId="0" applyFill="1" applyBorder="1" applyProtection="1">
      <protection hidden="1"/>
    </xf>
    <xf numFmtId="0" fontId="8" fillId="21" borderId="0" xfId="0" applyFont="1" applyFill="1" applyBorder="1" applyAlignment="1" applyProtection="1">
      <alignment horizontal="left" indent="1"/>
      <protection hidden="1"/>
    </xf>
    <xf numFmtId="0" fontId="68" fillId="21" borderId="0" xfId="0" applyFont="1" applyFill="1" applyBorder="1" applyAlignment="1" applyProtection="1">
      <alignment horizontal="center" vertical="center" shrinkToFit="1"/>
      <protection hidden="1"/>
    </xf>
    <xf numFmtId="0" fontId="13" fillId="21" borderId="24" xfId="0" applyFont="1" applyFill="1" applyBorder="1" applyAlignment="1" applyProtection="1">
      <alignment horizontal="left" indent="1"/>
      <protection hidden="1"/>
    </xf>
    <xf numFmtId="0" fontId="5" fillId="21" borderId="25" xfId="0" applyFont="1" applyFill="1" applyBorder="1" applyProtection="1">
      <protection hidden="1"/>
    </xf>
    <xf numFmtId="0" fontId="74" fillId="21" borderId="25" xfId="0" applyFont="1" applyFill="1" applyBorder="1" applyAlignment="1" applyProtection="1">
      <protection hidden="1"/>
    </xf>
    <xf numFmtId="0" fontId="10" fillId="21" borderId="26" xfId="0" applyFont="1" applyFill="1" applyBorder="1" applyAlignment="1" applyProtection="1">
      <alignment vertical="center" shrinkToFit="1"/>
      <protection hidden="1"/>
    </xf>
    <xf numFmtId="0" fontId="24" fillId="21" borderId="9" xfId="0" applyFont="1" applyFill="1" applyBorder="1" applyAlignment="1" applyProtection="1">
      <alignment vertical="center"/>
      <protection hidden="1"/>
    </xf>
    <xf numFmtId="0" fontId="24" fillId="21" borderId="29" xfId="0" applyFont="1" applyFill="1" applyBorder="1" applyAlignment="1" applyProtection="1">
      <alignment vertical="center"/>
      <protection hidden="1"/>
    </xf>
    <xf numFmtId="0" fontId="22" fillId="21" borderId="29" xfId="0" applyFont="1" applyFill="1" applyBorder="1" applyAlignment="1" applyProtection="1">
      <alignment vertical="center"/>
      <protection hidden="1"/>
    </xf>
    <xf numFmtId="0" fontId="22" fillId="21" borderId="29" xfId="0" applyFont="1" applyFill="1" applyBorder="1" applyAlignment="1" applyProtection="1">
      <alignment horizontal="right" vertical="center"/>
      <protection hidden="1"/>
    </xf>
    <xf numFmtId="0" fontId="33" fillId="21" borderId="29" xfId="0" applyFont="1" applyFill="1" applyBorder="1" applyProtection="1">
      <protection hidden="1"/>
    </xf>
    <xf numFmtId="0" fontId="5" fillId="21" borderId="29" xfId="0" applyFont="1" applyFill="1" applyBorder="1" applyProtection="1">
      <protection hidden="1"/>
    </xf>
    <xf numFmtId="0" fontId="4" fillId="21" borderId="29" xfId="0" applyFont="1" applyFill="1" applyBorder="1" applyAlignment="1" applyProtection="1">
      <alignment horizontal="center"/>
      <protection hidden="1"/>
    </xf>
    <xf numFmtId="0" fontId="73" fillId="21" borderId="29" xfId="0" applyFont="1" applyFill="1" applyBorder="1" applyAlignment="1" applyProtection="1">
      <alignment horizontal="center" vertical="center"/>
      <protection hidden="1"/>
    </xf>
    <xf numFmtId="0" fontId="26" fillId="21" borderId="29" xfId="0" applyFont="1" applyFill="1" applyBorder="1" applyAlignment="1" applyProtection="1">
      <alignment vertical="center"/>
      <protection hidden="1"/>
    </xf>
    <xf numFmtId="0" fontId="24" fillId="21" borderId="29" xfId="0" applyFont="1" applyFill="1" applyBorder="1" applyAlignment="1" applyProtection="1">
      <alignment horizontal="right" vertical="center"/>
      <protection hidden="1"/>
    </xf>
    <xf numFmtId="1" fontId="33" fillId="21" borderId="10" xfId="0" applyNumberFormat="1" applyFont="1" applyFill="1" applyBorder="1" applyAlignment="1" applyProtection="1">
      <alignment horizontal="center" vertical="center" wrapText="1"/>
    </xf>
    <xf numFmtId="0" fontId="70" fillId="21" borderId="0" xfId="0" applyFont="1" applyFill="1" applyBorder="1" applyAlignment="1" applyProtection="1">
      <alignment horizontal="center"/>
      <protection hidden="1"/>
    </xf>
    <xf numFmtId="0" fontId="13" fillId="21" borderId="12" xfId="0" applyFont="1" applyFill="1" applyBorder="1" applyAlignment="1" applyProtection="1">
      <alignment horizontal="left" indent="1"/>
      <protection hidden="1"/>
    </xf>
    <xf numFmtId="0" fontId="5" fillId="21" borderId="0" xfId="0" applyFont="1" applyFill="1" applyBorder="1" applyProtection="1">
      <protection hidden="1"/>
    </xf>
    <xf numFmtId="0" fontId="34" fillId="21" borderId="0" xfId="0" applyFont="1" applyFill="1" applyBorder="1" applyAlignment="1" applyProtection="1">
      <protection hidden="1"/>
    </xf>
    <xf numFmtId="0" fontId="59" fillId="21" borderId="23" xfId="0" applyFont="1" applyFill="1" applyBorder="1" applyAlignment="1" applyProtection="1">
      <alignment horizontal="left" vertical="center" indent="1" shrinkToFit="1"/>
      <protection hidden="1"/>
    </xf>
    <xf numFmtId="0" fontId="5" fillId="21" borderId="12" xfId="0" applyFont="1" applyFill="1" applyBorder="1" applyProtection="1">
      <protection hidden="1"/>
    </xf>
    <xf numFmtId="0" fontId="24" fillId="21" borderId="27" xfId="0" applyFont="1" applyFill="1" applyBorder="1" applyAlignment="1" applyProtection="1">
      <alignment horizontal="left" indent="1"/>
      <protection hidden="1"/>
    </xf>
    <xf numFmtId="0" fontId="69" fillId="21" borderId="28" xfId="0" applyFont="1" applyFill="1" applyBorder="1"/>
    <xf numFmtId="0" fontId="24" fillId="21" borderId="28" xfId="0" applyFont="1" applyFill="1" applyBorder="1" applyAlignment="1">
      <alignment horizontal="center"/>
    </xf>
    <xf numFmtId="0" fontId="62" fillId="21" borderId="0" xfId="0" applyFont="1" applyFill="1" applyBorder="1"/>
    <xf numFmtId="0" fontId="10" fillId="21" borderId="12" xfId="0" applyFont="1" applyFill="1" applyBorder="1" applyAlignment="1" applyProtection="1">
      <alignment horizontal="center" vertical="center" shrinkToFit="1"/>
      <protection hidden="1"/>
    </xf>
    <xf numFmtId="0" fontId="10" fillId="21" borderId="0" xfId="0" applyFont="1" applyFill="1" applyBorder="1" applyAlignment="1" applyProtection="1">
      <alignment vertical="center" shrinkToFit="1"/>
      <protection hidden="1"/>
    </xf>
    <xf numFmtId="0" fontId="22" fillId="21" borderId="0" xfId="0" applyFont="1" applyFill="1" applyBorder="1" applyProtection="1">
      <protection hidden="1"/>
    </xf>
    <xf numFmtId="0" fontId="10" fillId="21" borderId="23" xfId="0" applyFont="1" applyFill="1" applyBorder="1" applyAlignment="1" applyProtection="1">
      <alignment vertical="center" shrinkToFit="1"/>
      <protection hidden="1"/>
    </xf>
    <xf numFmtId="0" fontId="5" fillId="21" borderId="12" xfId="0" applyNumberFormat="1" applyFont="1" applyFill="1" applyBorder="1" applyAlignment="1" applyProtection="1">
      <alignment horizontal="center" vertical="center" shrinkToFit="1"/>
      <protection hidden="1"/>
    </xf>
    <xf numFmtId="0" fontId="5" fillId="21" borderId="0" xfId="0" applyNumberFormat="1" applyFont="1" applyFill="1" applyBorder="1" applyAlignment="1" applyProtection="1">
      <alignment horizontal="center" vertical="center" shrinkToFit="1"/>
      <protection hidden="1"/>
    </xf>
    <xf numFmtId="0" fontId="24" fillId="21" borderId="13" xfId="0" applyFont="1" applyFill="1" applyBorder="1" applyAlignment="1" applyProtection="1">
      <alignment horizontal="left" indent="1"/>
      <protection hidden="1"/>
    </xf>
    <xf numFmtId="0" fontId="22" fillId="21" borderId="7" xfId="0" applyFont="1" applyFill="1" applyBorder="1" applyProtection="1">
      <protection hidden="1"/>
    </xf>
    <xf numFmtId="0" fontId="24" fillId="21" borderId="7" xfId="0" applyFont="1" applyFill="1" applyBorder="1" applyAlignment="1" applyProtection="1">
      <alignment horizontal="center"/>
      <protection hidden="1"/>
    </xf>
    <xf numFmtId="0" fontId="4" fillId="21" borderId="29" xfId="0" applyFont="1" applyFill="1" applyBorder="1" applyAlignment="1" applyProtection="1">
      <alignment horizontal="center" vertical="center"/>
      <protection hidden="1"/>
    </xf>
    <xf numFmtId="0" fontId="33" fillId="21" borderId="29" xfId="0" applyFont="1" applyFill="1" applyBorder="1" applyAlignment="1" applyProtection="1">
      <alignment horizontal="center" vertical="center"/>
      <protection hidden="1"/>
    </xf>
    <xf numFmtId="0" fontId="20" fillId="21" borderId="29" xfId="0" applyFont="1" applyFill="1" applyBorder="1" applyAlignment="1" applyProtection="1">
      <alignment vertical="center"/>
      <protection hidden="1"/>
    </xf>
    <xf numFmtId="0" fontId="20" fillId="21" borderId="29" xfId="0" applyFont="1" applyFill="1" applyBorder="1" applyAlignment="1" applyProtection="1">
      <alignment horizontal="right" vertical="center"/>
      <protection hidden="1"/>
    </xf>
    <xf numFmtId="1" fontId="38" fillId="21" borderId="10" xfId="0" applyNumberFormat="1" applyFont="1" applyFill="1" applyBorder="1" applyAlignment="1" applyProtection="1">
      <alignment horizontal="center" vertical="center"/>
      <protection hidden="1"/>
    </xf>
    <xf numFmtId="0" fontId="67" fillId="21" borderId="0" xfId="0" applyFont="1" applyFill="1" applyBorder="1" applyAlignment="1" applyProtection="1">
      <alignment horizontal="left"/>
      <protection hidden="1"/>
    </xf>
    <xf numFmtId="0" fontId="60" fillId="21" borderId="13" xfId="0" applyFont="1" applyFill="1" applyBorder="1" applyProtection="1">
      <protection hidden="1"/>
    </xf>
    <xf numFmtId="0" fontId="60" fillId="21" borderId="7" xfId="0" applyFont="1" applyFill="1" applyBorder="1" applyProtection="1">
      <protection hidden="1"/>
    </xf>
    <xf numFmtId="0" fontId="60" fillId="21" borderId="17" xfId="0" applyFont="1" applyFill="1" applyBorder="1" applyProtection="1">
      <protection hidden="1"/>
    </xf>
    <xf numFmtId="0" fontId="8" fillId="21" borderId="0" xfId="0" applyFont="1" applyFill="1" applyBorder="1" applyAlignment="1" applyProtection="1">
      <protection hidden="1"/>
    </xf>
    <xf numFmtId="0" fontId="29" fillId="21" borderId="8" xfId="0" applyFont="1" applyFill="1" applyBorder="1" applyAlignment="1" applyProtection="1">
      <alignment horizontal="center" vertical="center"/>
      <protection hidden="1"/>
    </xf>
    <xf numFmtId="164" fontId="29" fillId="21" borderId="19" xfId="0" applyNumberFormat="1" applyFont="1" applyFill="1" applyBorder="1" applyAlignment="1" applyProtection="1">
      <alignment horizontal="center" vertical="center" wrapText="1"/>
    </xf>
    <xf numFmtId="1" fontId="29" fillId="21" borderId="19" xfId="0" applyNumberFormat="1" applyFont="1" applyFill="1" applyBorder="1" applyAlignment="1" applyProtection="1">
      <alignment horizontal="center" vertical="center" wrapText="1"/>
    </xf>
    <xf numFmtId="166" fontId="68" fillId="21" borderId="0" xfId="0" applyNumberFormat="1" applyFont="1" applyFill="1" applyBorder="1" applyAlignment="1" applyProtection="1">
      <alignment horizontal="center" vertical="center" shrinkToFit="1"/>
      <protection hidden="1"/>
    </xf>
    <xf numFmtId="166" fontId="66" fillId="21" borderId="0" xfId="0" applyNumberFormat="1" applyFont="1" applyFill="1" applyBorder="1" applyAlignment="1" applyProtection="1">
      <alignment horizontal="center"/>
      <protection hidden="1"/>
    </xf>
    <xf numFmtId="166" fontId="66" fillId="21" borderId="0" xfId="0" applyNumberFormat="1" applyFont="1" applyFill="1" applyBorder="1" applyProtection="1">
      <protection hidden="1"/>
    </xf>
    <xf numFmtId="0" fontId="0" fillId="0" borderId="0" xfId="0" applyFill="1"/>
    <xf numFmtId="0" fontId="81" fillId="0" borderId="0" xfId="0" applyFont="1" applyFill="1" applyBorder="1"/>
    <xf numFmtId="0" fontId="81" fillId="0" borderId="0" xfId="0" applyFont="1" applyFill="1" applyBorder="1" applyAlignment="1">
      <alignment horizontal="left"/>
    </xf>
    <xf numFmtId="0" fontId="35" fillId="21" borderId="8" xfId="0" applyFont="1" applyFill="1" applyBorder="1" applyAlignment="1">
      <alignment horizontal="center" textRotation="90"/>
    </xf>
    <xf numFmtId="0" fontId="0" fillId="21" borderId="9" xfId="0" applyFont="1" applyFill="1" applyBorder="1" applyAlignment="1" applyProtection="1">
      <alignment textRotation="90" shrinkToFit="1"/>
      <protection locked="0" hidden="1"/>
    </xf>
    <xf numFmtId="0" fontId="2" fillId="0" borderId="0" xfId="0" applyFont="1" applyFill="1" applyBorder="1"/>
    <xf numFmtId="0" fontId="66" fillId="21" borderId="0" xfId="0" applyNumberFormat="1" applyFont="1" applyFill="1" applyBorder="1" applyAlignment="1" applyProtection="1">
      <alignment horizontal="center" vertical="center" shrinkToFit="1"/>
      <protection hidden="1"/>
    </xf>
    <xf numFmtId="1" fontId="64" fillId="21" borderId="0" xfId="0" applyNumberFormat="1" applyFont="1" applyFill="1" applyBorder="1" applyAlignment="1" applyProtection="1">
      <alignment horizontal="center" vertical="center" shrinkToFit="1"/>
      <protection hidden="1"/>
    </xf>
    <xf numFmtId="0" fontId="18" fillId="21" borderId="0" xfId="0" applyFont="1" applyFill="1" applyBorder="1" applyAlignment="1" applyProtection="1">
      <alignment horizontal="center"/>
      <protection hidden="1"/>
    </xf>
    <xf numFmtId="0" fontId="17" fillId="21" borderId="0" xfId="0" applyFont="1" applyFill="1" applyBorder="1" applyAlignment="1" applyProtection="1">
      <alignment horizontal="center" vertical="center" shrinkToFit="1"/>
      <protection hidden="1"/>
    </xf>
    <xf numFmtId="0" fontId="11" fillId="21" borderId="0" xfId="0" applyFont="1" applyFill="1" applyBorder="1" applyAlignment="1" applyProtection="1">
      <alignment horizontal="center" vertical="center"/>
      <protection hidden="1"/>
    </xf>
    <xf numFmtId="0" fontId="11" fillId="21" borderId="0" xfId="0" applyFont="1" applyFill="1" applyBorder="1" applyAlignment="1" applyProtection="1">
      <alignment horizontal="center"/>
      <protection hidden="1"/>
    </xf>
    <xf numFmtId="1" fontId="2" fillId="21" borderId="8" xfId="0" applyNumberFormat="1" applyFont="1" applyFill="1" applyBorder="1" applyAlignment="1">
      <alignment horizontal="center" vertical="center"/>
    </xf>
    <xf numFmtId="0" fontId="2" fillId="0" borderId="9" xfId="0" applyFont="1" applyFill="1" applyBorder="1"/>
    <xf numFmtId="0" fontId="2" fillId="0" borderId="10" xfId="0" applyFont="1" applyFill="1" applyBorder="1"/>
    <xf numFmtId="0" fontId="21" fillId="0" borderId="9" xfId="0" applyFont="1" applyFill="1" applyBorder="1"/>
    <xf numFmtId="0" fontId="21" fillId="0" borderId="10" xfId="0" applyFont="1" applyFill="1" applyBorder="1"/>
    <xf numFmtId="0" fontId="2" fillId="0" borderId="24" xfId="0" applyFont="1" applyFill="1" applyBorder="1" applyAlignment="1">
      <alignment horizontal="center"/>
    </xf>
    <xf numFmtId="0" fontId="2" fillId="0" borderId="26" xfId="0" applyFont="1" applyFill="1" applyBorder="1" applyAlignment="1">
      <alignment horizontal="center"/>
    </xf>
    <xf numFmtId="0" fontId="2" fillId="0" borderId="13" xfId="0" applyFont="1" applyFill="1" applyBorder="1" applyAlignment="1">
      <alignment horizontal="center"/>
    </xf>
    <xf numFmtId="0" fontId="2" fillId="0" borderId="17"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10" borderId="7" xfId="0" applyFont="1" applyFill="1" applyBorder="1" applyAlignment="1">
      <alignment horizontal="center"/>
    </xf>
    <xf numFmtId="0" fontId="78" fillId="0" borderId="12" xfId="0" applyFont="1" applyBorder="1" applyAlignment="1">
      <alignment horizontal="left" wrapText="1"/>
    </xf>
    <xf numFmtId="0" fontId="0" fillId="10" borderId="9" xfId="0" applyFill="1" applyBorder="1" applyAlignment="1">
      <alignment horizontal="center"/>
    </xf>
    <xf numFmtId="0" fontId="0" fillId="10" borderId="29" xfId="0" applyFill="1" applyBorder="1" applyAlignment="1">
      <alignment horizontal="center"/>
    </xf>
    <xf numFmtId="0" fontId="0" fillId="10" borderId="10" xfId="0" applyFill="1" applyBorder="1" applyAlignment="1">
      <alignment horizontal="center"/>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8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82" fillId="0" borderId="0" xfId="0" applyFont="1" applyBorder="1" applyAlignment="1">
      <alignment horizontal="left" vertical="top" wrapText="1"/>
    </xf>
    <xf numFmtId="0" fontId="40" fillId="21" borderId="9" xfId="0" applyFont="1" applyFill="1" applyBorder="1" applyAlignment="1" applyProtection="1">
      <alignment horizontal="center" vertical="center" wrapText="1"/>
      <protection hidden="1"/>
    </xf>
    <xf numFmtId="0" fontId="40" fillId="21" borderId="29" xfId="0" applyFont="1" applyFill="1" applyBorder="1" applyAlignment="1" applyProtection="1">
      <alignment horizontal="center" vertical="center" wrapText="1"/>
      <protection hidden="1"/>
    </xf>
    <xf numFmtId="0" fontId="40" fillId="21" borderId="10" xfId="0" applyFont="1" applyFill="1" applyBorder="1" applyAlignment="1" applyProtection="1">
      <alignment horizontal="center" vertical="center" wrapText="1"/>
      <protection hidden="1"/>
    </xf>
    <xf numFmtId="0" fontId="14" fillId="21" borderId="9" xfId="0" applyFont="1" applyFill="1" applyBorder="1" applyAlignment="1" applyProtection="1">
      <alignment horizontal="center" vertical="center"/>
      <protection hidden="1"/>
    </xf>
    <xf numFmtId="0" fontId="14" fillId="21" borderId="29" xfId="0" applyFont="1" applyFill="1" applyBorder="1" applyAlignment="1" applyProtection="1">
      <alignment horizontal="center" vertical="center"/>
      <protection hidden="1"/>
    </xf>
    <xf numFmtId="0" fontId="14" fillId="21" borderId="10" xfId="0" applyFont="1" applyFill="1" applyBorder="1" applyAlignment="1" applyProtection="1">
      <alignment horizontal="center" vertical="center"/>
      <protection hidden="1"/>
    </xf>
    <xf numFmtId="0" fontId="52" fillId="21" borderId="9" xfId="0" applyFont="1" applyFill="1" applyBorder="1" applyAlignment="1" applyProtection="1">
      <alignment horizontal="center" vertical="center" wrapText="1"/>
      <protection hidden="1"/>
    </xf>
    <xf numFmtId="0" fontId="52" fillId="21" borderId="10" xfId="0" applyFont="1" applyFill="1" applyBorder="1" applyAlignment="1" applyProtection="1">
      <alignment horizontal="center" vertical="center" wrapText="1"/>
      <protection hidden="1"/>
    </xf>
    <xf numFmtId="0" fontId="0" fillId="21" borderId="7" xfId="0" applyFill="1" applyBorder="1" applyAlignment="1">
      <alignment horizontal="center"/>
    </xf>
    <xf numFmtId="0" fontId="33" fillId="21" borderId="9" xfId="0" applyNumberFormat="1" applyFont="1" applyFill="1" applyBorder="1" applyAlignment="1" applyProtection="1">
      <alignment vertical="center" wrapText="1"/>
    </xf>
    <xf numFmtId="0" fontId="33" fillId="21" borderId="29" xfId="0" applyNumberFormat="1" applyFont="1" applyFill="1" applyBorder="1" applyAlignment="1" applyProtection="1">
      <alignment vertical="center" wrapText="1"/>
    </xf>
    <xf numFmtId="0" fontId="33" fillId="21" borderId="10" xfId="0" applyNumberFormat="1" applyFont="1" applyFill="1" applyBorder="1" applyAlignment="1" applyProtection="1">
      <alignment vertical="center" wrapText="1"/>
    </xf>
    <xf numFmtId="0" fontId="25" fillId="21" borderId="9" xfId="0" applyNumberFormat="1" applyFont="1" applyFill="1" applyBorder="1" applyAlignment="1" applyProtection="1">
      <alignment vertical="center" wrapText="1"/>
    </xf>
    <xf numFmtId="0" fontId="25" fillId="21" borderId="29" xfId="0" applyNumberFormat="1" applyFont="1" applyFill="1" applyBorder="1" applyAlignment="1" applyProtection="1">
      <alignment vertical="center"/>
    </xf>
    <xf numFmtId="0" fontId="25" fillId="21" borderId="10" xfId="0" applyNumberFormat="1" applyFont="1" applyFill="1" applyBorder="1" applyAlignment="1" applyProtection="1">
      <alignment vertical="center"/>
    </xf>
    <xf numFmtId="0" fontId="25" fillId="21" borderId="13" xfId="0" applyNumberFormat="1" applyFont="1" applyFill="1" applyBorder="1" applyAlignment="1" applyProtection="1">
      <alignment vertical="center"/>
    </xf>
    <xf numFmtId="0" fontId="25" fillId="21" borderId="7" xfId="0" applyNumberFormat="1" applyFont="1" applyFill="1" applyBorder="1" applyAlignment="1" applyProtection="1">
      <alignment vertical="center"/>
    </xf>
    <xf numFmtId="0" fontId="25" fillId="21" borderId="17" xfId="0" applyNumberFormat="1" applyFont="1" applyFill="1" applyBorder="1" applyAlignment="1" applyProtection="1">
      <alignment vertical="center"/>
    </xf>
    <xf numFmtId="0" fontId="31" fillId="15" borderId="9" xfId="0" applyFont="1" applyFill="1" applyBorder="1" applyAlignment="1" applyProtection="1">
      <alignment horizontal="center" vertical="center" shrinkToFit="1"/>
      <protection hidden="1"/>
    </xf>
    <xf numFmtId="0" fontId="31" fillId="15" borderId="10" xfId="0" applyFont="1" applyFill="1" applyBorder="1" applyAlignment="1" applyProtection="1">
      <alignment horizontal="center" vertical="center" shrinkToFit="1"/>
      <protection hidden="1"/>
    </xf>
    <xf numFmtId="0" fontId="31" fillId="9" borderId="9" xfId="0" applyFont="1" applyFill="1" applyBorder="1" applyAlignment="1" applyProtection="1">
      <alignment horizontal="center" vertical="center" shrinkToFit="1"/>
      <protection hidden="1"/>
    </xf>
    <xf numFmtId="0" fontId="31" fillId="9" borderId="10" xfId="0" applyFont="1" applyFill="1" applyBorder="1" applyAlignment="1" applyProtection="1">
      <alignment horizontal="center" vertical="center" shrinkToFit="1"/>
      <protection hidden="1"/>
    </xf>
    <xf numFmtId="0" fontId="36" fillId="11" borderId="29" xfId="0" applyFont="1" applyFill="1" applyBorder="1" applyAlignment="1" applyProtection="1">
      <alignment horizontal="left" vertical="center"/>
      <protection locked="0" hidden="1"/>
    </xf>
    <xf numFmtId="0" fontId="36" fillId="11" borderId="10" xfId="0" applyFont="1" applyFill="1" applyBorder="1" applyAlignment="1" applyProtection="1">
      <alignment horizontal="left" vertical="center"/>
      <protection locked="0" hidden="1"/>
    </xf>
    <xf numFmtId="0" fontId="36" fillId="0" borderId="9" xfId="0" applyFont="1" applyBorder="1" applyAlignment="1" applyProtection="1">
      <alignment horizontal="center" vertical="center"/>
      <protection hidden="1"/>
    </xf>
    <xf numFmtId="0" fontId="36" fillId="0" borderId="29" xfId="0" applyFont="1" applyBorder="1" applyAlignment="1" applyProtection="1">
      <alignment horizontal="center" vertical="center"/>
      <protection hidden="1"/>
    </xf>
    <xf numFmtId="14" fontId="32" fillId="11" borderId="29" xfId="0" applyNumberFormat="1" applyFont="1" applyFill="1" applyBorder="1" applyAlignment="1" applyProtection="1">
      <alignment horizontal="center" vertical="center"/>
      <protection locked="0" hidden="1"/>
    </xf>
    <xf numFmtId="14" fontId="32" fillId="11" borderId="10" xfId="0" applyNumberFormat="1" applyFont="1" applyFill="1" applyBorder="1" applyAlignment="1" applyProtection="1">
      <alignment horizontal="center" vertical="center"/>
      <protection locked="0" hidden="1"/>
    </xf>
    <xf numFmtId="0" fontId="36" fillId="0" borderId="9" xfId="0" applyFont="1" applyFill="1" applyBorder="1" applyAlignment="1" applyProtection="1">
      <alignment horizontal="center" vertical="center"/>
      <protection hidden="1"/>
    </xf>
    <xf numFmtId="0" fontId="36" fillId="0" borderId="29" xfId="0" applyFont="1" applyFill="1" applyBorder="1" applyAlignment="1" applyProtection="1">
      <alignment horizontal="center" vertical="center"/>
      <protection hidden="1"/>
    </xf>
    <xf numFmtId="0" fontId="42" fillId="21" borderId="25" xfId="0" applyFont="1" applyFill="1" applyBorder="1" applyAlignment="1" applyProtection="1">
      <alignment horizontal="center" vertical="center"/>
      <protection hidden="1"/>
    </xf>
    <xf numFmtId="0" fontId="24" fillId="21" borderId="0" xfId="0" applyFont="1" applyFill="1" applyBorder="1" applyAlignment="1" applyProtection="1">
      <alignment horizontal="center"/>
      <protection hidden="1"/>
    </xf>
    <xf numFmtId="0" fontId="24" fillId="21" borderId="23" xfId="0" applyFont="1" applyFill="1" applyBorder="1" applyAlignment="1" applyProtection="1">
      <alignment horizontal="center"/>
      <protection hidden="1"/>
    </xf>
    <xf numFmtId="0" fontId="24" fillId="21" borderId="7" xfId="0" applyFont="1" applyFill="1" applyBorder="1" applyAlignment="1" applyProtection="1">
      <alignment horizontal="center"/>
      <protection hidden="1"/>
    </xf>
    <xf numFmtId="0" fontId="24" fillId="21" borderId="17" xfId="0" applyFont="1" applyFill="1" applyBorder="1" applyAlignment="1" applyProtection="1">
      <alignment horizontal="center"/>
      <protection hidden="1"/>
    </xf>
    <xf numFmtId="2" fontId="30" fillId="21" borderId="20" xfId="0" applyNumberFormat="1" applyFont="1" applyFill="1" applyBorder="1" applyAlignment="1" applyProtection="1">
      <alignment horizontal="center" vertical="center" wrapText="1"/>
    </xf>
    <xf numFmtId="2" fontId="30" fillId="21" borderId="21" xfId="0" applyNumberFormat="1" applyFont="1" applyFill="1" applyBorder="1" applyAlignment="1" applyProtection="1">
      <alignment horizontal="center" vertical="center" wrapText="1"/>
    </xf>
    <xf numFmtId="0" fontId="31" fillId="0" borderId="9" xfId="0" applyFont="1" applyFill="1" applyBorder="1" applyAlignment="1" applyProtection="1">
      <alignment horizontal="center" vertical="center" shrinkToFit="1"/>
      <protection hidden="1"/>
    </xf>
    <xf numFmtId="0" fontId="31" fillId="0" borderId="10" xfId="0" applyFont="1" applyFill="1" applyBorder="1" applyAlignment="1" applyProtection="1">
      <alignment horizontal="center" vertical="center" shrinkToFit="1"/>
      <protection hidden="1"/>
    </xf>
    <xf numFmtId="0" fontId="47" fillId="21" borderId="29" xfId="0" applyFont="1" applyFill="1" applyBorder="1" applyAlignment="1" applyProtection="1">
      <alignment horizontal="center"/>
      <protection hidden="1"/>
    </xf>
    <xf numFmtId="0" fontId="47" fillId="21" borderId="10" xfId="0" applyFont="1" applyFill="1" applyBorder="1" applyAlignment="1" applyProtection="1">
      <alignment horizontal="center"/>
      <protection hidden="1"/>
    </xf>
    <xf numFmtId="2" fontId="26" fillId="21" borderId="12" xfId="0" applyNumberFormat="1" applyFont="1" applyFill="1" applyBorder="1" applyAlignment="1" applyProtection="1">
      <alignment horizontal="center" wrapText="1"/>
    </xf>
    <xf numFmtId="2" fontId="26" fillId="21" borderId="23" xfId="0" applyNumberFormat="1" applyFont="1" applyFill="1" applyBorder="1" applyAlignment="1" applyProtection="1">
      <alignment horizontal="center" wrapText="1"/>
    </xf>
    <xf numFmtId="0" fontId="24" fillId="21" borderId="9" xfId="0" applyFont="1" applyFill="1" applyBorder="1" applyAlignment="1" applyProtection="1">
      <alignment horizontal="center" vertical="center"/>
      <protection hidden="1"/>
    </xf>
    <xf numFmtId="0" fontId="24" fillId="21" borderId="29" xfId="0" applyFont="1" applyFill="1" applyBorder="1" applyAlignment="1" applyProtection="1">
      <alignment horizontal="center" vertical="center"/>
      <protection hidden="1"/>
    </xf>
    <xf numFmtId="0" fontId="24" fillId="9" borderId="12" xfId="0" applyFont="1" applyFill="1" applyBorder="1" applyAlignment="1" applyProtection="1">
      <alignment horizontal="center"/>
      <protection locked="0" hidden="1"/>
    </xf>
    <xf numFmtId="0" fontId="24" fillId="9" borderId="0" xfId="0" applyFont="1" applyFill="1" applyBorder="1" applyAlignment="1" applyProtection="1">
      <alignment horizontal="center"/>
      <protection locked="0" hidden="1"/>
    </xf>
    <xf numFmtId="0" fontId="24" fillId="9" borderId="23" xfId="0" applyFont="1" applyFill="1" applyBorder="1" applyAlignment="1" applyProtection="1">
      <alignment horizontal="center"/>
      <protection locked="0" hidden="1"/>
    </xf>
    <xf numFmtId="0" fontId="24" fillId="9" borderId="13" xfId="0" applyFont="1" applyFill="1" applyBorder="1" applyAlignment="1" applyProtection="1">
      <alignment horizontal="center" vertical="center"/>
      <protection hidden="1"/>
    </xf>
    <xf numFmtId="0" fontId="24" fillId="9" borderId="7" xfId="0" applyFont="1" applyFill="1" applyBorder="1" applyAlignment="1" applyProtection="1">
      <alignment horizontal="center" vertical="center"/>
      <protection hidden="1"/>
    </xf>
    <xf numFmtId="0" fontId="24" fillId="9" borderId="17" xfId="0" applyFont="1" applyFill="1" applyBorder="1" applyAlignment="1" applyProtection="1">
      <alignment horizontal="center" vertical="center"/>
      <protection hidden="1"/>
    </xf>
    <xf numFmtId="0" fontId="24" fillId="21" borderId="9" xfId="0" applyFont="1" applyFill="1" applyBorder="1" applyAlignment="1" applyProtection="1">
      <alignment horizontal="center"/>
      <protection hidden="1"/>
    </xf>
    <xf numFmtId="0" fontId="24" fillId="21" borderId="29" xfId="0" applyFont="1" applyFill="1" applyBorder="1" applyAlignment="1" applyProtection="1">
      <alignment horizontal="center"/>
      <protection hidden="1"/>
    </xf>
    <xf numFmtId="0" fontId="24" fillId="21" borderId="10" xfId="0" applyFont="1" applyFill="1" applyBorder="1" applyAlignment="1" applyProtection="1">
      <alignment horizontal="center"/>
      <protection hidden="1"/>
    </xf>
    <xf numFmtId="0" fontId="24" fillId="18" borderId="9" xfId="0" applyFont="1" applyFill="1" applyBorder="1" applyAlignment="1" applyProtection="1">
      <alignment horizontal="center"/>
      <protection hidden="1"/>
    </xf>
    <xf numFmtId="0" fontId="24" fillId="18" borderId="29" xfId="0" applyFont="1" applyFill="1" applyBorder="1" applyAlignment="1" applyProtection="1">
      <alignment horizontal="center"/>
      <protection hidden="1"/>
    </xf>
    <xf numFmtId="0" fontId="24" fillId="18" borderId="10" xfId="0" applyFont="1" applyFill="1" applyBorder="1" applyAlignment="1" applyProtection="1">
      <alignment horizontal="center"/>
      <protection hidden="1"/>
    </xf>
    <xf numFmtId="0" fontId="0" fillId="9" borderId="12" xfId="0" applyFont="1" applyFill="1" applyBorder="1" applyProtection="1">
      <protection hidden="1"/>
    </xf>
    <xf numFmtId="0" fontId="0" fillId="9" borderId="0" xfId="0" applyFont="1" applyFill="1" applyBorder="1" applyProtection="1">
      <protection hidden="1"/>
    </xf>
    <xf numFmtId="0" fontId="0" fillId="9" borderId="23" xfId="0" applyFont="1" applyFill="1" applyBorder="1" applyProtection="1">
      <protection hidden="1"/>
    </xf>
    <xf numFmtId="0" fontId="24" fillId="9" borderId="13" xfId="0" applyFont="1" applyFill="1" applyBorder="1" applyAlignment="1" applyProtection="1">
      <alignment horizontal="center" vertical="center"/>
      <protection locked="0" hidden="1"/>
    </xf>
    <xf numFmtId="0" fontId="24" fillId="9" borderId="7" xfId="0" applyFont="1" applyFill="1" applyBorder="1" applyAlignment="1" applyProtection="1">
      <alignment horizontal="center" vertical="center"/>
      <protection locked="0" hidden="1"/>
    </xf>
    <xf numFmtId="0" fontId="24" fillId="9" borderId="17" xfId="0" applyFont="1" applyFill="1" applyBorder="1" applyAlignment="1" applyProtection="1">
      <alignment horizontal="center" vertical="center"/>
      <protection locked="0" hidden="1"/>
    </xf>
    <xf numFmtId="14" fontId="31" fillId="9" borderId="12" xfId="0" applyNumberFormat="1" applyFont="1" applyFill="1" applyBorder="1" applyAlignment="1" applyProtection="1">
      <alignment horizontal="center"/>
      <protection hidden="1"/>
    </xf>
    <xf numFmtId="14" fontId="31" fillId="9" borderId="0" xfId="0" applyNumberFormat="1" applyFont="1" applyFill="1" applyBorder="1" applyAlignment="1" applyProtection="1">
      <alignment horizontal="center"/>
      <protection hidden="1"/>
    </xf>
    <xf numFmtId="14" fontId="31" fillId="9" borderId="23" xfId="0" applyNumberFormat="1" applyFont="1" applyFill="1" applyBorder="1" applyAlignment="1" applyProtection="1">
      <alignment horizontal="center"/>
      <protection hidden="1"/>
    </xf>
    <xf numFmtId="1" fontId="41" fillId="4" borderId="9" xfId="0" applyNumberFormat="1" applyFont="1" applyFill="1" applyBorder="1" applyAlignment="1" applyProtection="1">
      <alignment horizontal="center" vertical="center" shrinkToFit="1"/>
      <protection hidden="1"/>
    </xf>
    <xf numFmtId="1" fontId="41" fillId="4" borderId="29" xfId="0" applyNumberFormat="1" applyFont="1" applyFill="1" applyBorder="1" applyAlignment="1" applyProtection="1">
      <alignment horizontal="center" vertical="center" shrinkToFit="1"/>
      <protection hidden="1"/>
    </xf>
    <xf numFmtId="1" fontId="41" fillId="4" borderId="10" xfId="0" applyNumberFormat="1" applyFont="1" applyFill="1" applyBorder="1" applyAlignment="1" applyProtection="1">
      <alignment horizontal="center" vertical="center" shrinkToFit="1"/>
      <protection hidden="1"/>
    </xf>
    <xf numFmtId="0" fontId="50" fillId="21" borderId="9" xfId="0" applyFont="1" applyFill="1" applyBorder="1" applyAlignment="1" applyProtection="1">
      <alignment horizontal="center"/>
      <protection hidden="1"/>
    </xf>
    <xf numFmtId="0" fontId="50" fillId="21" borderId="29" xfId="0" applyFont="1" applyFill="1" applyBorder="1" applyAlignment="1" applyProtection="1">
      <alignment horizontal="center"/>
      <protection hidden="1"/>
    </xf>
    <xf numFmtId="0" fontId="24" fillId="0" borderId="24" xfId="0" applyFont="1" applyFill="1" applyBorder="1" applyAlignment="1" applyProtection="1">
      <alignment horizontal="left" vertical="top" wrapText="1"/>
      <protection locked="0" hidden="1"/>
    </xf>
    <xf numFmtId="0" fontId="24" fillId="0" borderId="25" xfId="0" applyFont="1" applyFill="1" applyBorder="1" applyAlignment="1" applyProtection="1">
      <alignment horizontal="left" vertical="top" wrapText="1"/>
      <protection locked="0" hidden="1"/>
    </xf>
    <xf numFmtId="0" fontId="24" fillId="0" borderId="26" xfId="0" applyFont="1" applyFill="1" applyBorder="1" applyAlignment="1" applyProtection="1">
      <alignment horizontal="left" vertical="top" wrapText="1"/>
      <protection locked="0" hidden="1"/>
    </xf>
    <xf numFmtId="0" fontId="24" fillId="0" borderId="12" xfId="0" applyFont="1" applyFill="1" applyBorder="1" applyAlignment="1" applyProtection="1">
      <alignment horizontal="left" vertical="top" wrapText="1"/>
      <protection locked="0" hidden="1"/>
    </xf>
    <xf numFmtId="0" fontId="24" fillId="0" borderId="0" xfId="0" applyFont="1" applyFill="1" applyBorder="1" applyAlignment="1" applyProtection="1">
      <alignment horizontal="left" vertical="top" wrapText="1"/>
      <protection locked="0" hidden="1"/>
    </xf>
    <xf numFmtId="0" fontId="24" fillId="0" borderId="23" xfId="0" applyFont="1" applyFill="1" applyBorder="1" applyAlignment="1" applyProtection="1">
      <alignment horizontal="left" vertical="top" wrapText="1"/>
      <protection locked="0" hidden="1"/>
    </xf>
    <xf numFmtId="0" fontId="24" fillId="0" borderId="13" xfId="0" applyFont="1" applyFill="1" applyBorder="1" applyAlignment="1" applyProtection="1">
      <alignment horizontal="left" vertical="top" wrapText="1"/>
      <protection locked="0" hidden="1"/>
    </xf>
    <xf numFmtId="0" fontId="24" fillId="0" borderId="7" xfId="0" applyFont="1" applyFill="1" applyBorder="1" applyAlignment="1" applyProtection="1">
      <alignment horizontal="left" vertical="top" wrapText="1"/>
      <protection locked="0" hidden="1"/>
    </xf>
    <xf numFmtId="0" fontId="24" fillId="0" borderId="17" xfId="0" applyFont="1" applyFill="1" applyBorder="1" applyAlignment="1" applyProtection="1">
      <alignment horizontal="left" vertical="top" wrapText="1"/>
      <protection locked="0" hidden="1"/>
    </xf>
    <xf numFmtId="0" fontId="44" fillId="2" borderId="5" xfId="0" applyFont="1" applyFill="1" applyBorder="1" applyAlignment="1" applyProtection="1">
      <alignment horizontal="center" vertical="center"/>
      <protection locked="0" hidden="1"/>
    </xf>
    <xf numFmtId="165" fontId="24" fillId="21" borderId="28" xfId="0" applyNumberFormat="1" applyFont="1" applyFill="1" applyBorder="1" applyAlignment="1" applyProtection="1">
      <alignment horizontal="center" wrapText="1"/>
      <protection hidden="1"/>
    </xf>
    <xf numFmtId="165" fontId="24" fillId="21" borderId="31" xfId="0" applyNumberFormat="1" applyFont="1" applyFill="1" applyBorder="1" applyAlignment="1" applyProtection="1">
      <alignment horizontal="center" wrapText="1"/>
      <protection hidden="1"/>
    </xf>
    <xf numFmtId="0" fontId="23" fillId="21" borderId="9" xfId="0" applyFont="1" applyFill="1" applyBorder="1" applyAlignment="1" applyProtection="1">
      <alignment horizontal="left" vertical="center"/>
      <protection hidden="1"/>
    </xf>
    <xf numFmtId="0" fontId="23" fillId="21" borderId="29" xfId="0" applyFont="1" applyFill="1" applyBorder="1" applyAlignment="1" applyProtection="1">
      <alignment horizontal="left" vertical="center"/>
      <protection hidden="1"/>
    </xf>
    <xf numFmtId="0" fontId="23" fillId="21" borderId="10" xfId="0" applyFont="1" applyFill="1" applyBorder="1" applyAlignment="1" applyProtection="1">
      <alignment horizontal="left" vertical="center"/>
      <protection hidden="1"/>
    </xf>
    <xf numFmtId="0" fontId="7" fillId="10" borderId="9" xfId="0" applyFont="1" applyFill="1" applyBorder="1" applyAlignment="1" applyProtection="1">
      <alignment horizontal="center" textRotation="90" wrapText="1"/>
      <protection hidden="1"/>
    </xf>
    <xf numFmtId="0" fontId="7" fillId="10" borderId="10" xfId="0" applyFont="1" applyFill="1" applyBorder="1" applyAlignment="1" applyProtection="1">
      <alignment horizontal="center" textRotation="90" wrapText="1"/>
      <protection hidden="1"/>
    </xf>
    <xf numFmtId="0" fontId="24" fillId="21" borderId="25" xfId="0" applyFont="1" applyFill="1" applyBorder="1" applyAlignment="1" applyProtection="1">
      <alignment horizontal="center"/>
      <protection hidden="1"/>
    </xf>
    <xf numFmtId="0" fontId="24" fillId="21" borderId="26" xfId="0" applyFont="1" applyFill="1" applyBorder="1" applyAlignment="1" applyProtection="1">
      <alignment horizontal="center"/>
      <protection hidden="1"/>
    </xf>
    <xf numFmtId="0" fontId="24" fillId="21" borderId="32" xfId="0" applyFont="1" applyFill="1" applyBorder="1" applyAlignment="1" applyProtection="1">
      <alignment horizontal="center"/>
      <protection hidden="1"/>
    </xf>
    <xf numFmtId="0" fontId="24" fillId="21" borderId="33" xfId="0" applyFont="1" applyFill="1" applyBorder="1" applyAlignment="1" applyProtection="1">
      <alignment horizontal="center"/>
      <protection hidden="1"/>
    </xf>
    <xf numFmtId="0" fontId="24" fillId="21" borderId="24" xfId="0" applyFont="1" applyFill="1" applyBorder="1" applyAlignment="1" applyProtection="1">
      <alignment horizontal="center" vertical="center" shrinkToFit="1"/>
      <protection hidden="1"/>
    </xf>
    <xf numFmtId="0" fontId="24" fillId="21" borderId="25" xfId="0" applyFont="1" applyFill="1" applyBorder="1" applyAlignment="1" applyProtection="1">
      <alignment horizontal="center" vertical="center" shrinkToFit="1"/>
      <protection hidden="1"/>
    </xf>
    <xf numFmtId="0" fontId="24" fillId="21" borderId="26" xfId="0" applyFont="1" applyFill="1" applyBorder="1" applyAlignment="1" applyProtection="1">
      <alignment horizontal="center" vertical="center" shrinkToFit="1"/>
      <protection hidden="1"/>
    </xf>
    <xf numFmtId="1" fontId="29" fillId="21" borderId="20" xfId="0" applyNumberFormat="1" applyFont="1" applyFill="1" applyBorder="1" applyAlignment="1" applyProtection="1">
      <alignment horizontal="center" vertical="center" wrapText="1"/>
    </xf>
    <xf numFmtId="1" fontId="29" fillId="21" borderId="21" xfId="0" applyNumberFormat="1" applyFont="1" applyFill="1" applyBorder="1" applyAlignment="1" applyProtection="1">
      <alignment horizontal="center" vertical="center" wrapText="1"/>
    </xf>
    <xf numFmtId="0" fontId="47" fillId="17" borderId="29" xfId="0" applyFont="1" applyFill="1" applyBorder="1" applyAlignment="1" applyProtection="1">
      <alignment horizontal="center"/>
      <protection hidden="1"/>
    </xf>
    <xf numFmtId="0" fontId="47" fillId="17" borderId="10" xfId="0"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0" fontId="24" fillId="0" borderId="23" xfId="0" applyFont="1" applyFill="1" applyBorder="1" applyAlignment="1" applyProtection="1">
      <alignment horizontal="center"/>
      <protection hidden="1"/>
    </xf>
    <xf numFmtId="2" fontId="26" fillId="2" borderId="12" xfId="0" applyNumberFormat="1" applyFont="1" applyFill="1" applyBorder="1" applyAlignment="1" applyProtection="1">
      <alignment horizontal="center" wrapText="1"/>
    </xf>
    <xf numFmtId="2" fontId="26" fillId="2" borderId="23" xfId="0" applyNumberFormat="1" applyFont="1" applyFill="1" applyBorder="1" applyAlignment="1" applyProtection="1">
      <alignment horizontal="center" wrapText="1"/>
    </xf>
    <xf numFmtId="0" fontId="24" fillId="12" borderId="9" xfId="0" applyFont="1" applyFill="1" applyBorder="1" applyAlignment="1" applyProtection="1">
      <alignment horizontal="center" vertical="center"/>
      <protection hidden="1"/>
    </xf>
    <xf numFmtId="0" fontId="24" fillId="12" borderId="29" xfId="0" applyFont="1" applyFill="1" applyBorder="1" applyAlignment="1" applyProtection="1">
      <alignment horizontal="center" vertical="center"/>
      <protection hidden="1"/>
    </xf>
    <xf numFmtId="1" fontId="29" fillId="2" borderId="20" xfId="0" applyNumberFormat="1" applyFont="1" applyFill="1" applyBorder="1" applyAlignment="1" applyProtection="1">
      <alignment horizontal="center" vertical="center" wrapText="1"/>
    </xf>
    <xf numFmtId="1" fontId="29" fillId="2" borderId="21" xfId="0" applyNumberFormat="1" applyFont="1" applyFill="1" applyBorder="1" applyAlignment="1" applyProtection="1">
      <alignment horizontal="center" vertical="center" wrapText="1"/>
    </xf>
    <xf numFmtId="2" fontId="30" fillId="2" borderId="20" xfId="0" applyNumberFormat="1" applyFont="1" applyFill="1" applyBorder="1" applyAlignment="1" applyProtection="1">
      <alignment horizontal="center" vertical="center" wrapText="1"/>
    </xf>
    <xf numFmtId="2" fontId="30" fillId="2" borderId="21" xfId="0" applyNumberFormat="1" applyFont="1" applyFill="1" applyBorder="1" applyAlignment="1" applyProtection="1">
      <alignment horizontal="center" vertical="center" wrapText="1"/>
    </xf>
    <xf numFmtId="0" fontId="25" fillId="19" borderId="13" xfId="0" applyNumberFormat="1" applyFont="1" applyFill="1" applyBorder="1" applyAlignment="1" applyProtection="1">
      <alignment vertical="center"/>
    </xf>
    <xf numFmtId="0" fontId="25" fillId="19" borderId="7" xfId="0" applyNumberFormat="1" applyFont="1" applyFill="1" applyBorder="1" applyAlignment="1" applyProtection="1">
      <alignment vertical="center"/>
    </xf>
    <xf numFmtId="0" fontId="25" fillId="19" borderId="17" xfId="0" applyNumberFormat="1" applyFont="1" applyFill="1" applyBorder="1" applyAlignment="1" applyProtection="1">
      <alignment vertical="center"/>
    </xf>
    <xf numFmtId="0" fontId="42" fillId="2" borderId="25" xfId="0" applyFont="1" applyFill="1" applyBorder="1" applyAlignment="1" applyProtection="1">
      <alignment horizontal="center" vertical="center"/>
      <protection hidden="1"/>
    </xf>
    <xf numFmtId="0" fontId="24" fillId="0" borderId="25" xfId="0" applyFont="1" applyFill="1" applyBorder="1" applyAlignment="1" applyProtection="1">
      <alignment horizontal="center"/>
      <protection hidden="1"/>
    </xf>
    <xf numFmtId="0" fontId="24" fillId="0" borderId="26" xfId="0" applyFont="1" applyFill="1" applyBorder="1" applyAlignment="1" applyProtection="1">
      <alignment horizontal="center"/>
      <protection hidden="1"/>
    </xf>
    <xf numFmtId="0" fontId="24" fillId="14" borderId="9" xfId="0" applyFont="1" applyFill="1" applyBorder="1" applyAlignment="1" applyProtection="1">
      <alignment horizontal="center"/>
      <protection hidden="1"/>
    </xf>
    <xf numFmtId="0" fontId="24" fillId="14" borderId="29" xfId="0" applyFont="1" applyFill="1" applyBorder="1" applyAlignment="1" applyProtection="1">
      <alignment horizontal="center"/>
      <protection hidden="1"/>
    </xf>
    <xf numFmtId="0" fontId="24" fillId="14" borderId="10" xfId="0" applyFont="1" applyFill="1" applyBorder="1" applyAlignment="1" applyProtection="1">
      <alignment horizontal="center"/>
      <protection hidden="1"/>
    </xf>
    <xf numFmtId="0" fontId="24" fillId="18" borderId="24" xfId="0" applyFont="1" applyFill="1" applyBorder="1" applyAlignment="1" applyProtection="1">
      <alignment horizontal="center" vertical="center" shrinkToFit="1"/>
      <protection hidden="1"/>
    </xf>
    <xf numFmtId="0" fontId="24" fillId="18" borderId="25" xfId="0" applyFont="1" applyFill="1" applyBorder="1" applyAlignment="1" applyProtection="1">
      <alignment horizontal="center" vertical="center" shrinkToFit="1"/>
      <protection hidden="1"/>
    </xf>
    <xf numFmtId="0" fontId="24" fillId="18" borderId="26" xfId="0" applyFont="1" applyFill="1" applyBorder="1" applyAlignment="1" applyProtection="1">
      <alignment horizontal="center" vertical="center" shrinkToFit="1"/>
      <protection hidden="1"/>
    </xf>
    <xf numFmtId="165" fontId="24" fillId="0" borderId="28" xfId="0" applyNumberFormat="1" applyFont="1" applyFill="1" applyBorder="1" applyAlignment="1" applyProtection="1">
      <alignment horizontal="center" wrapText="1"/>
      <protection hidden="1"/>
    </xf>
    <xf numFmtId="165" fontId="24" fillId="0" borderId="31" xfId="0" applyNumberFormat="1" applyFont="1" applyFill="1" applyBorder="1" applyAlignment="1" applyProtection="1">
      <alignment horizontal="center" wrapText="1"/>
      <protection hidden="1"/>
    </xf>
    <xf numFmtId="0" fontId="24" fillId="0" borderId="32" xfId="0" applyFont="1" applyFill="1" applyBorder="1" applyAlignment="1" applyProtection="1">
      <alignment horizontal="center"/>
      <protection hidden="1"/>
    </xf>
    <xf numFmtId="0" fontId="24" fillId="0" borderId="33" xfId="0" applyFont="1" applyFill="1" applyBorder="1" applyAlignment="1" applyProtection="1">
      <alignment horizontal="center"/>
      <protection hidden="1"/>
    </xf>
    <xf numFmtId="0" fontId="24" fillId="0" borderId="7" xfId="0" applyFont="1" applyFill="1" applyBorder="1" applyAlignment="1" applyProtection="1">
      <alignment horizontal="center"/>
      <protection hidden="1"/>
    </xf>
    <xf numFmtId="0" fontId="24" fillId="0" borderId="17" xfId="0" applyFont="1" applyFill="1" applyBorder="1" applyAlignment="1" applyProtection="1">
      <alignment horizontal="center"/>
      <protection hidden="1"/>
    </xf>
    <xf numFmtId="0" fontId="50" fillId="17" borderId="9" xfId="0" applyFont="1" applyFill="1" applyBorder="1" applyAlignment="1" applyProtection="1">
      <alignment horizontal="center"/>
      <protection hidden="1"/>
    </xf>
    <xf numFmtId="0" fontId="50" fillId="17" borderId="29" xfId="0" applyFont="1" applyFill="1" applyBorder="1" applyAlignment="1" applyProtection="1">
      <alignment horizontal="center"/>
      <protection hidden="1"/>
    </xf>
    <xf numFmtId="0" fontId="23" fillId="3" borderId="9" xfId="0" applyFont="1" applyFill="1" applyBorder="1" applyAlignment="1" applyProtection="1">
      <alignment horizontal="left" vertical="center"/>
      <protection hidden="1"/>
    </xf>
    <xf numFmtId="0" fontId="23" fillId="3" borderId="29" xfId="0" applyFont="1" applyFill="1" applyBorder="1" applyAlignment="1" applyProtection="1">
      <alignment horizontal="left" vertical="center"/>
      <protection hidden="1"/>
    </xf>
    <xf numFmtId="0" fontId="23" fillId="3" borderId="10" xfId="0" applyFont="1" applyFill="1" applyBorder="1" applyAlignment="1" applyProtection="1">
      <alignment horizontal="left" vertical="center"/>
      <protection hidden="1"/>
    </xf>
    <xf numFmtId="0" fontId="33" fillId="19" borderId="9" xfId="0" applyNumberFormat="1" applyFont="1" applyFill="1" applyBorder="1" applyAlignment="1" applyProtection="1">
      <alignment vertical="center" wrapText="1"/>
    </xf>
    <xf numFmtId="0" fontId="33" fillId="19" borderId="29" xfId="0" applyNumberFormat="1" applyFont="1" applyFill="1" applyBorder="1" applyAlignment="1" applyProtection="1">
      <alignment vertical="center" wrapText="1"/>
    </xf>
    <xf numFmtId="0" fontId="33" fillId="19" borderId="10" xfId="0" applyNumberFormat="1" applyFont="1" applyFill="1" applyBorder="1" applyAlignment="1" applyProtection="1">
      <alignment vertical="center" wrapText="1"/>
    </xf>
    <xf numFmtId="0" fontId="25" fillId="19" borderId="9" xfId="0" applyNumberFormat="1" applyFont="1" applyFill="1" applyBorder="1" applyAlignment="1" applyProtection="1">
      <alignment vertical="center" wrapText="1"/>
    </xf>
    <xf numFmtId="0" fontId="25" fillId="19" borderId="29" xfId="0" applyNumberFormat="1" applyFont="1" applyFill="1" applyBorder="1" applyAlignment="1" applyProtection="1">
      <alignment vertical="center"/>
    </xf>
    <xf numFmtId="0" fontId="25" fillId="19" borderId="10" xfId="0" applyNumberFormat="1" applyFont="1" applyFill="1" applyBorder="1" applyAlignment="1" applyProtection="1">
      <alignment vertical="center"/>
    </xf>
    <xf numFmtId="0" fontId="14" fillId="13" borderId="9" xfId="0" applyFont="1" applyFill="1" applyBorder="1" applyAlignment="1" applyProtection="1">
      <alignment horizontal="center" vertical="center"/>
      <protection hidden="1"/>
    </xf>
    <xf numFmtId="0" fontId="14" fillId="13" borderId="29" xfId="0" applyFont="1" applyFill="1" applyBorder="1" applyAlignment="1" applyProtection="1">
      <alignment horizontal="center" vertical="center"/>
      <protection hidden="1"/>
    </xf>
    <xf numFmtId="0" fontId="14" fillId="13" borderId="10" xfId="0" applyFont="1" applyFill="1" applyBorder="1" applyAlignment="1" applyProtection="1">
      <alignment horizontal="center" vertical="center"/>
      <protection hidden="1"/>
    </xf>
    <xf numFmtId="0" fontId="52" fillId="13" borderId="9" xfId="0" applyFont="1" applyFill="1" applyBorder="1" applyAlignment="1" applyProtection="1">
      <alignment horizontal="center" vertical="center" wrapText="1"/>
      <protection hidden="1"/>
    </xf>
    <xf numFmtId="0" fontId="52" fillId="13" borderId="10" xfId="0" applyFont="1" applyFill="1" applyBorder="1" applyAlignment="1" applyProtection="1">
      <alignment horizontal="center" vertical="center" wrapText="1"/>
      <protection hidden="1"/>
    </xf>
    <xf numFmtId="0" fontId="40" fillId="14" borderId="9" xfId="0" applyFont="1" applyFill="1" applyBorder="1" applyAlignment="1" applyProtection="1">
      <alignment horizontal="center" vertical="center" wrapText="1"/>
      <protection hidden="1"/>
    </xf>
    <xf numFmtId="0" fontId="40" fillId="14" borderId="29" xfId="0" applyFont="1" applyFill="1" applyBorder="1" applyAlignment="1" applyProtection="1">
      <alignment horizontal="center" vertical="center" wrapText="1"/>
      <protection hidden="1"/>
    </xf>
    <xf numFmtId="0" fontId="40" fillId="14" borderId="10" xfId="0" applyFont="1" applyFill="1" applyBorder="1" applyAlignment="1" applyProtection="1">
      <alignment horizontal="center" vertical="center" wrapText="1"/>
      <protection hidden="1"/>
    </xf>
    <xf numFmtId="0" fontId="33" fillId="10" borderId="9" xfId="0" applyFont="1" applyFill="1" applyBorder="1" applyAlignment="1" applyProtection="1">
      <alignment horizontal="center" textRotation="90" wrapText="1"/>
      <protection hidden="1"/>
    </xf>
    <xf numFmtId="0" fontId="33" fillId="10" borderId="10" xfId="0" applyFont="1" applyFill="1" applyBorder="1" applyAlignment="1" applyProtection="1">
      <alignment horizontal="center" textRotation="90" wrapText="1"/>
      <protection hidden="1"/>
    </xf>
    <xf numFmtId="14" fontId="36" fillId="11" borderId="29" xfId="0" applyNumberFormat="1" applyFont="1" applyFill="1" applyBorder="1" applyAlignment="1" applyProtection="1">
      <alignment horizontal="center" vertical="center"/>
      <protection locked="0" hidden="1"/>
    </xf>
    <xf numFmtId="14" fontId="36" fillId="11" borderId="10" xfId="0" applyNumberFormat="1" applyFont="1" applyFill="1" applyBorder="1" applyAlignment="1" applyProtection="1">
      <alignment horizontal="center" vertical="center"/>
      <protection locked="0" hidden="1"/>
    </xf>
    <xf numFmtId="0" fontId="25" fillId="21" borderId="29" xfId="0" applyNumberFormat="1" applyFont="1" applyFill="1" applyBorder="1" applyAlignment="1" applyProtection="1">
      <alignment vertical="center" wrapText="1"/>
    </xf>
    <xf numFmtId="0" fontId="25" fillId="21" borderId="10" xfId="0" applyNumberFormat="1" applyFont="1" applyFill="1" applyBorder="1" applyAlignment="1" applyProtection="1">
      <alignment vertical="center" wrapText="1"/>
    </xf>
    <xf numFmtId="0" fontId="25" fillId="21" borderId="9" xfId="0" applyNumberFormat="1" applyFont="1" applyFill="1" applyBorder="1" applyAlignment="1" applyProtection="1">
      <alignment vertical="center"/>
    </xf>
    <xf numFmtId="0" fontId="44" fillId="2" borderId="0" xfId="0" applyFont="1" applyFill="1" applyBorder="1" applyAlignment="1" applyProtection="1">
      <alignment horizontal="center" vertical="center"/>
      <protection locked="0" hidden="1"/>
    </xf>
    <xf numFmtId="0" fontId="0" fillId="0" borderId="9" xfId="0" applyBorder="1" applyAlignment="1">
      <alignment horizontal="left" vertical="center"/>
    </xf>
    <xf numFmtId="0" fontId="0" fillId="0" borderId="10" xfId="0" applyBorder="1" applyAlignment="1">
      <alignment horizontal="left" vertical="center"/>
    </xf>
    <xf numFmtId="0" fontId="3" fillId="0" borderId="8" xfId="0" applyFont="1" applyBorder="1" applyAlignment="1">
      <alignment horizontal="left" vertical="center"/>
    </xf>
    <xf numFmtId="0" fontId="58" fillId="0" borderId="24"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35" xfId="0" applyFont="1" applyBorder="1" applyAlignment="1">
      <alignment horizontal="center" vertical="center" textRotation="90" wrapText="1"/>
    </xf>
    <xf numFmtId="0" fontId="58" fillId="0" borderId="14" xfId="0" applyFont="1" applyBorder="1" applyAlignment="1">
      <alignment horizontal="center" vertical="center" textRotation="90" wrapText="1"/>
    </xf>
    <xf numFmtId="0" fontId="58" fillId="0" borderId="11" xfId="0" applyFont="1" applyBorder="1" applyAlignment="1">
      <alignment horizontal="center" vertical="center" wrapText="1"/>
    </xf>
    <xf numFmtId="0" fontId="58" fillId="0" borderId="36" xfId="0" applyFont="1" applyBorder="1" applyAlignment="1">
      <alignment horizontal="center" vertical="center" wrapText="1"/>
    </xf>
    <xf numFmtId="0" fontId="76" fillId="21" borderId="38" xfId="0" applyFont="1" applyFill="1" applyBorder="1" applyAlignment="1">
      <alignment horizontal="center" wrapText="1"/>
    </xf>
    <xf numFmtId="0" fontId="73" fillId="21" borderId="37" xfId="0" applyFont="1" applyFill="1" applyBorder="1" applyAlignment="1">
      <alignment horizontal="center" textRotation="90" wrapText="1"/>
    </xf>
    <xf numFmtId="0" fontId="73" fillId="21" borderId="18" xfId="0" applyFont="1" applyFill="1" applyBorder="1" applyAlignment="1">
      <alignment horizontal="center" textRotation="90" wrapText="1"/>
    </xf>
    <xf numFmtId="0" fontId="73" fillId="21" borderId="38" xfId="0" applyFont="1" applyFill="1" applyBorder="1" applyAlignment="1">
      <alignment horizontal="center" textRotation="90" wrapText="1"/>
    </xf>
    <xf numFmtId="0" fontId="73" fillId="21" borderId="8" xfId="0" applyFont="1" applyFill="1" applyBorder="1" applyAlignment="1">
      <alignment horizontal="center" textRotation="90" wrapText="1"/>
    </xf>
    <xf numFmtId="0" fontId="2" fillId="10" borderId="9" xfId="0" applyFont="1" applyFill="1" applyBorder="1" applyAlignment="1">
      <alignment horizontal="left" vertical="center"/>
    </xf>
    <xf numFmtId="0" fontId="2" fillId="10" borderId="10" xfId="0" applyFont="1" applyFill="1" applyBorder="1" applyAlignment="1">
      <alignment horizontal="left" vertical="center"/>
    </xf>
    <xf numFmtId="0" fontId="0" fillId="11" borderId="5" xfId="0" applyFill="1" applyBorder="1" applyAlignment="1">
      <alignment horizontal="left"/>
    </xf>
    <xf numFmtId="0" fontId="2" fillId="0" borderId="5" xfId="0" applyFont="1" applyBorder="1" applyAlignment="1">
      <alignment horizontal="left"/>
    </xf>
    <xf numFmtId="0" fontId="0" fillId="0" borderId="5" xfId="0" applyBorder="1" applyAlignment="1">
      <alignment horizontal="left"/>
    </xf>
    <xf numFmtId="14" fontId="0" fillId="11" borderId="5" xfId="0" applyNumberFormat="1" applyFill="1" applyBorder="1" applyAlignment="1">
      <alignment horizontal="center"/>
    </xf>
    <xf numFmtId="0" fontId="0" fillId="11" borderId="7" xfId="0" applyFill="1" applyBorder="1" applyAlignment="1">
      <alignment horizontal="center"/>
    </xf>
    <xf numFmtId="0" fontId="58" fillId="15" borderId="9" xfId="0" applyFont="1" applyFill="1" applyBorder="1" applyAlignment="1">
      <alignment horizontal="center" vertical="center"/>
    </xf>
    <xf numFmtId="0" fontId="58" fillId="15" borderId="29" xfId="0" applyFont="1" applyFill="1" applyBorder="1" applyAlignment="1">
      <alignment horizontal="center" vertical="center"/>
    </xf>
    <xf numFmtId="0" fontId="58" fillId="15" borderId="10" xfId="0" applyFont="1" applyFill="1" applyBorder="1" applyAlignment="1">
      <alignment horizontal="center" vertical="center"/>
    </xf>
    <xf numFmtId="0" fontId="0" fillId="0" borderId="9" xfId="0" applyBorder="1" applyAlignment="1">
      <alignment horizontal="left" vertical="center" wrapText="1"/>
    </xf>
    <xf numFmtId="0" fontId="0" fillId="0" borderId="29"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center"/>
    </xf>
    <xf numFmtId="0" fontId="0" fillId="0" borderId="29" xfId="0" applyBorder="1" applyAlignment="1">
      <alignment horizontal="center"/>
    </xf>
    <xf numFmtId="0" fontId="0" fillId="0" borderId="10" xfId="0" applyBorder="1" applyAlignment="1">
      <alignment horizontal="center"/>
    </xf>
    <xf numFmtId="0" fontId="58" fillId="0" borderId="0" xfId="0" applyFont="1" applyAlignment="1">
      <alignment horizontal="center"/>
    </xf>
    <xf numFmtId="0" fontId="2" fillId="0" borderId="0" xfId="0" applyFont="1" applyAlignment="1">
      <alignment horizontal="center"/>
    </xf>
    <xf numFmtId="0" fontId="0" fillId="0" borderId="0" xfId="0" applyFont="1" applyAlignment="1">
      <alignment horizontal="center"/>
    </xf>
    <xf numFmtId="0" fontId="75" fillId="0" borderId="0" xfId="0" applyFont="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31" fillId="0" borderId="0" xfId="0" applyFont="1" applyAlignment="1">
      <alignment horizontal="center"/>
    </xf>
  </cellXfs>
  <cellStyles count="3">
    <cellStyle name="Normal 2" xfId="1"/>
    <cellStyle name="Prozent" xfId="2" builtinId="5"/>
    <cellStyle name="Standard" xfId="0" builtinId="0"/>
  </cellStyles>
  <dxfs count="1">
    <dxf>
      <font>
        <color theme="0"/>
      </font>
    </dxf>
  </dxfs>
  <tableStyles count="0" defaultTableStyle="TableStyleMedium9" defaultPivotStyle="PivotStyleLight16"/>
  <colors>
    <mruColors>
      <color rgb="FFFFFF99"/>
      <color rgb="FF99CCFF"/>
      <color rgb="FFFF99CC"/>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15836457707021"/>
          <c:y val="0.33112689856328437"/>
          <c:w val="0.20392234958007652"/>
          <c:h val="0.34437197450581575"/>
        </c:manualLayout>
      </c:layout>
      <c:pieChart>
        <c:varyColors val="1"/>
        <c:ser>
          <c:idx val="0"/>
          <c:order val="0"/>
          <c:tx>
            <c:strRef>
              <c:f>A!$Y$43</c:f>
              <c:strCache>
                <c:ptCount val="1"/>
                <c:pt idx="0">
                  <c:v>BAŞ.</c:v>
                </c:pt>
              </c:strCache>
            </c:strRef>
          </c:tx>
          <c:spPr>
            <a:solidFill>
              <a:srgbClr val="FF0000"/>
            </a:solidFill>
            <a:ln w="12700">
              <a:solidFill>
                <a:srgbClr val="000000"/>
              </a:solidFill>
              <a:prstDash val="solid"/>
            </a:ln>
          </c:spPr>
          <c:dPt>
            <c:idx val="0"/>
            <c:bubble3D val="0"/>
          </c:dPt>
          <c:dPt>
            <c:idx val="1"/>
            <c:bubble3D val="0"/>
            <c:spPr>
              <a:solidFill>
                <a:srgbClr val="FFFF99"/>
              </a:solidFill>
              <a:ln w="12700">
                <a:solidFill>
                  <a:srgbClr val="000000"/>
                </a:solidFill>
                <a:prstDash val="solid"/>
              </a:ln>
            </c:spPr>
          </c:dPt>
          <c:dLbls>
            <c:numFmt formatCode="0%" sourceLinked="0"/>
            <c:spPr>
              <a:noFill/>
              <a:ln w="25400">
                <a:noFill/>
              </a:ln>
            </c:spPr>
            <c:txPr>
              <a:bodyPr/>
              <a:lstStyle/>
              <a:p>
                <a:pPr>
                  <a:defRPr sz="800" b="1" i="0" u="none" strike="noStrike" baseline="0">
                    <a:solidFill>
                      <a:srgbClr val="000000"/>
                    </a:solidFill>
                    <a:latin typeface="Arial Tur"/>
                    <a:ea typeface="Arial Tur"/>
                    <a:cs typeface="Arial Tur"/>
                  </a:defRPr>
                </a:pPr>
                <a:endParaRPr lang="tr-TR"/>
              </a:p>
            </c:txPr>
            <c:showLegendKey val="0"/>
            <c:showVal val="0"/>
            <c:showCatName val="0"/>
            <c:showSerName val="0"/>
            <c:showPercent val="1"/>
            <c:showBubbleSize val="0"/>
            <c:showLeaderLines val="1"/>
          </c:dLbls>
          <c:cat>
            <c:numRef>
              <c:f>A!$AD$44:$AD$45</c:f>
              <c:numCache>
                <c:formatCode>General</c:formatCode>
                <c:ptCount val="2"/>
              </c:numCache>
            </c:numRef>
          </c:cat>
          <c:val>
            <c:numRef>
              <c:f>A!$Y$44:$Y$45</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4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15836457707021"/>
          <c:y val="0.33112689856328437"/>
          <c:w val="0.20392234958007652"/>
          <c:h val="0.34437197450581575"/>
        </c:manualLayout>
      </c:layout>
      <c:pieChart>
        <c:varyColors val="1"/>
        <c:ser>
          <c:idx val="0"/>
          <c:order val="0"/>
          <c:tx>
            <c:strRef>
              <c:f>D!$Y$36</c:f>
              <c:strCache>
                <c:ptCount val="1"/>
                <c:pt idx="0">
                  <c:v>BAŞ.</c:v>
                </c:pt>
              </c:strCache>
            </c:strRef>
          </c:tx>
          <c:spPr>
            <a:solidFill>
              <a:srgbClr val="FF0000"/>
            </a:solidFill>
            <a:ln w="12700">
              <a:solidFill>
                <a:srgbClr val="000000"/>
              </a:solidFill>
              <a:prstDash val="solid"/>
            </a:ln>
          </c:spPr>
          <c:dPt>
            <c:idx val="0"/>
            <c:bubble3D val="0"/>
          </c:dPt>
          <c:dPt>
            <c:idx val="1"/>
            <c:bubble3D val="0"/>
            <c:spPr>
              <a:solidFill>
                <a:srgbClr val="FFFF99"/>
              </a:solidFill>
              <a:ln w="12700">
                <a:solidFill>
                  <a:srgbClr val="000000"/>
                </a:solidFill>
                <a:prstDash val="solid"/>
              </a:ln>
            </c:spPr>
          </c:dPt>
          <c:dLbls>
            <c:numFmt formatCode="0%" sourceLinked="0"/>
            <c:spPr>
              <a:noFill/>
              <a:ln w="25400">
                <a:noFill/>
              </a:ln>
            </c:spPr>
            <c:txPr>
              <a:bodyPr/>
              <a:lstStyle/>
              <a:p>
                <a:pPr>
                  <a:defRPr sz="800" b="1" i="0" u="none" strike="noStrike" baseline="0">
                    <a:solidFill>
                      <a:srgbClr val="000000"/>
                    </a:solidFill>
                    <a:latin typeface="Arial Tur"/>
                    <a:ea typeface="Arial Tur"/>
                    <a:cs typeface="Arial Tur"/>
                  </a:defRPr>
                </a:pPr>
                <a:endParaRPr lang="tr-TR"/>
              </a:p>
            </c:txPr>
            <c:showLegendKey val="0"/>
            <c:showVal val="0"/>
            <c:showCatName val="0"/>
            <c:showSerName val="0"/>
            <c:showPercent val="1"/>
            <c:showBubbleSize val="0"/>
            <c:showLeaderLines val="1"/>
          </c:dLbls>
          <c:cat>
            <c:numRef>
              <c:f>D!$AD$37:$AD$38</c:f>
              <c:numCache>
                <c:formatCode>General</c:formatCode>
                <c:ptCount val="2"/>
              </c:numCache>
            </c:numRef>
          </c:cat>
          <c:val>
            <c:numRef>
              <c:f>D!$Y$37:$Y$38</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4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46132418032728E-2"/>
          <c:y val="9.2383422009114813E-2"/>
          <c:w val="0.89233166875758885"/>
          <c:h val="0.68054622723972047"/>
        </c:manualLayout>
      </c:layout>
      <c:lineChart>
        <c:grouping val="standard"/>
        <c:varyColors val="0"/>
        <c:ser>
          <c:idx val="0"/>
          <c:order val="0"/>
          <c:dLbls>
            <c:showLegendKey val="0"/>
            <c:showVal val="1"/>
            <c:showCatName val="0"/>
            <c:showSerName val="0"/>
            <c:showPercent val="0"/>
            <c:showBubbleSize val="0"/>
            <c:showLeaderLines val="0"/>
          </c:dLbls>
          <c:val>
            <c:numRef>
              <c:f>D!$G$18:$AE$18</c:f>
              <c:numCache>
                <c:formatCode>0</c:formatCode>
                <c:ptCount val="25"/>
                <c:pt idx="0">
                  <c:v>90.625</c:v>
                </c:pt>
                <c:pt idx="1">
                  <c:v>47.5</c:v>
                </c:pt>
                <c:pt idx="2">
                  <c:v>58.75</c:v>
                </c:pt>
                <c:pt idx="3">
                  <c:v>100</c:v>
                </c:pt>
                <c:pt idx="4">
                  <c:v>53.249999999999993</c:v>
                </c:pt>
                <c:pt idx="5">
                  <c:v>28.4375</c:v>
                </c:pt>
                <c:pt idx="6">
                  <c:v>37.5</c:v>
                </c:pt>
                <c:pt idx="7">
                  <c:v>61.875</c:v>
                </c:pt>
                <c:pt idx="8">
                  <c:v>60</c:v>
                </c:pt>
                <c:pt idx="9">
                  <c:v>38.75</c:v>
                </c:pt>
                <c:pt idx="10">
                  <c:v>25.625</c:v>
                </c:pt>
                <c:pt idx="11">
                  <c:v>75</c:v>
                </c:pt>
                <c:pt idx="12">
                  <c:v>121.25</c:v>
                </c:pt>
                <c:pt idx="13">
                  <c:v>55.625</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91431296"/>
        <c:axId val="91432832"/>
      </c:lineChart>
      <c:catAx>
        <c:axId val="91431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tr-TR"/>
          </a:p>
        </c:txPr>
        <c:crossAx val="91432832"/>
        <c:crosses val="autoZero"/>
        <c:auto val="1"/>
        <c:lblAlgn val="ctr"/>
        <c:lblOffset val="100"/>
        <c:tickLblSkip val="1"/>
        <c:tickMarkSkip val="1"/>
        <c:noMultiLvlLbl val="0"/>
      </c:catAx>
      <c:valAx>
        <c:axId val="91432832"/>
        <c:scaling>
          <c:orientation val="minMax"/>
          <c:max val="100"/>
        </c:scaling>
        <c:delete val="0"/>
        <c:axPos val="l"/>
        <c:majorGridlines>
          <c:spPr>
            <a:ln w="3175">
              <a:solidFill>
                <a:srgbClr val="FFFFFF"/>
              </a:solidFill>
              <a:prstDash val="solid"/>
            </a:ln>
          </c:spPr>
        </c:majorGridlines>
        <c:numFmt formatCode="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pitchFamily="34" charset="0"/>
                <a:ea typeface="Tahoma"/>
                <a:cs typeface="Arial" pitchFamily="34" charset="0"/>
              </a:defRPr>
            </a:pPr>
            <a:endParaRPr lang="tr-TR"/>
          </a:p>
        </c:txPr>
        <c:crossAx val="91431296"/>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noFill/>
    <a:ln w="3175">
      <a:noFill/>
      <a:prstDash val="solid"/>
    </a:ln>
  </c:spPr>
  <c:txPr>
    <a:bodyPr/>
    <a:lstStyle/>
    <a:p>
      <a:pPr>
        <a:defRPr sz="875"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0878409386152E-2"/>
          <c:y val="6.6363831782544708E-2"/>
          <c:w val="0.91586239255404234"/>
          <c:h val="0.76083209514338201"/>
        </c:manualLayout>
      </c:layout>
      <c:barChart>
        <c:barDir val="col"/>
        <c:grouping val="clustered"/>
        <c:varyColors val="0"/>
        <c:ser>
          <c:idx val="0"/>
          <c:order val="0"/>
          <c:spPr>
            <a:solidFill>
              <a:srgbClr val="FFFF00"/>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Tur"/>
                    <a:ea typeface="Arial Tur"/>
                    <a:cs typeface="Arial Tur"/>
                  </a:defRPr>
                </a:pPr>
                <a:endParaRPr lang="tr-TR"/>
              </a:p>
            </c:txPr>
            <c:dLblPos val="outEnd"/>
            <c:showLegendKey val="0"/>
            <c:showVal val="1"/>
            <c:showCatName val="0"/>
            <c:showSerName val="0"/>
            <c:showPercent val="0"/>
            <c:showBubbleSize val="0"/>
            <c:showLeaderLines val="0"/>
          </c:dLbls>
          <c:val>
            <c:numRef>
              <c:f>D!$G$18:$AE$18</c:f>
              <c:numCache>
                <c:formatCode>0</c:formatCode>
                <c:ptCount val="25"/>
                <c:pt idx="0">
                  <c:v>90.625</c:v>
                </c:pt>
                <c:pt idx="1">
                  <c:v>47.5</c:v>
                </c:pt>
                <c:pt idx="2">
                  <c:v>58.75</c:v>
                </c:pt>
                <c:pt idx="3">
                  <c:v>100</c:v>
                </c:pt>
                <c:pt idx="4">
                  <c:v>53.249999999999993</c:v>
                </c:pt>
                <c:pt idx="5">
                  <c:v>28.4375</c:v>
                </c:pt>
                <c:pt idx="6">
                  <c:v>37.5</c:v>
                </c:pt>
                <c:pt idx="7">
                  <c:v>61.875</c:v>
                </c:pt>
                <c:pt idx="8">
                  <c:v>60</c:v>
                </c:pt>
                <c:pt idx="9">
                  <c:v>38.75</c:v>
                </c:pt>
                <c:pt idx="10">
                  <c:v>25.625</c:v>
                </c:pt>
                <c:pt idx="11">
                  <c:v>75</c:v>
                </c:pt>
                <c:pt idx="12">
                  <c:v>121.25</c:v>
                </c:pt>
                <c:pt idx="13">
                  <c:v>55.625</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150"/>
        <c:axId val="91461120"/>
        <c:axId val="91462656"/>
      </c:barChart>
      <c:catAx>
        <c:axId val="91461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75" b="0" i="0" u="none" strike="noStrike" baseline="0">
                <a:solidFill>
                  <a:srgbClr val="000000"/>
                </a:solidFill>
                <a:latin typeface="Arial Tur"/>
                <a:ea typeface="Arial Tur"/>
                <a:cs typeface="Arial Tur"/>
              </a:defRPr>
            </a:pPr>
            <a:endParaRPr lang="tr-TR"/>
          </a:p>
        </c:txPr>
        <c:crossAx val="91462656"/>
        <c:crosses val="autoZero"/>
        <c:auto val="1"/>
        <c:lblAlgn val="ctr"/>
        <c:lblOffset val="100"/>
        <c:tickLblSkip val="1"/>
        <c:tickMarkSkip val="1"/>
        <c:noMultiLvlLbl val="0"/>
      </c:catAx>
      <c:valAx>
        <c:axId val="91462656"/>
        <c:scaling>
          <c:orientation val="minMax"/>
          <c:max val="100"/>
        </c:scaling>
        <c:delete val="0"/>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Tur"/>
                    <a:ea typeface="Arial Tur"/>
                    <a:cs typeface="Arial Tur"/>
                  </a:defRPr>
                </a:pPr>
                <a:r>
                  <a:rPr lang="tr-TR"/>
                  <a:t>BAŞARI YÜZDESİ</a:t>
                </a:r>
              </a:p>
            </c:rich>
          </c:tx>
          <c:layout>
            <c:manualLayout>
              <c:xMode val="edge"/>
              <c:yMode val="edge"/>
              <c:x val="5.1014749916823772E-5"/>
              <c:y val="9.06131613066439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91461120"/>
        <c:crosses val="autoZero"/>
        <c:crossBetween val="between"/>
        <c:majorUnit val="10"/>
      </c:valAx>
      <c:spPr>
        <a:pattFill prst="pct5">
          <a:fgClr>
            <a:srgbClr val="FFFFFF"/>
          </a:fgClr>
          <a:bgClr>
            <a:srgbClr val="FFFFFF"/>
          </a:bgClr>
        </a:patt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15836457707021"/>
          <c:y val="0.33112689856328437"/>
          <c:w val="0.20392234958007652"/>
          <c:h val="0.34437197450581575"/>
        </c:manualLayout>
      </c:layout>
      <c:pieChart>
        <c:varyColors val="1"/>
        <c:ser>
          <c:idx val="0"/>
          <c:order val="0"/>
          <c:tx>
            <c:strRef>
              <c:f>'A2'!$Y$43</c:f>
              <c:strCache>
                <c:ptCount val="1"/>
                <c:pt idx="0">
                  <c:v>BAŞ.</c:v>
                </c:pt>
              </c:strCache>
            </c:strRef>
          </c:tx>
          <c:spPr>
            <a:solidFill>
              <a:srgbClr val="FF0000"/>
            </a:solidFill>
            <a:ln w="12700">
              <a:solidFill>
                <a:srgbClr val="000000"/>
              </a:solidFill>
              <a:prstDash val="solid"/>
            </a:ln>
          </c:spPr>
          <c:dPt>
            <c:idx val="0"/>
            <c:bubble3D val="0"/>
          </c:dPt>
          <c:dPt>
            <c:idx val="1"/>
            <c:bubble3D val="0"/>
            <c:spPr>
              <a:solidFill>
                <a:srgbClr val="FFFF99"/>
              </a:solidFill>
              <a:ln w="12700">
                <a:solidFill>
                  <a:srgbClr val="000000"/>
                </a:solidFill>
                <a:prstDash val="solid"/>
              </a:ln>
            </c:spPr>
          </c:dPt>
          <c:dLbls>
            <c:numFmt formatCode="0%" sourceLinked="0"/>
            <c:spPr>
              <a:noFill/>
              <a:ln w="25400">
                <a:noFill/>
              </a:ln>
            </c:spPr>
            <c:txPr>
              <a:bodyPr/>
              <a:lstStyle/>
              <a:p>
                <a:pPr>
                  <a:defRPr sz="800" b="1" i="0" u="none" strike="noStrike" baseline="0">
                    <a:solidFill>
                      <a:srgbClr val="000000"/>
                    </a:solidFill>
                    <a:latin typeface="Arial Tur"/>
                    <a:ea typeface="Arial Tur"/>
                    <a:cs typeface="Arial Tur"/>
                  </a:defRPr>
                </a:pPr>
                <a:endParaRPr lang="tr-TR"/>
              </a:p>
            </c:txPr>
            <c:showLegendKey val="0"/>
            <c:showVal val="0"/>
            <c:showCatName val="0"/>
            <c:showSerName val="0"/>
            <c:showPercent val="1"/>
            <c:showBubbleSize val="0"/>
            <c:showLeaderLines val="1"/>
          </c:dLbls>
          <c:cat>
            <c:numRef>
              <c:f>'A2'!$AD$44:$AD$45</c:f>
              <c:numCache>
                <c:formatCode>General</c:formatCode>
                <c:ptCount val="2"/>
              </c:numCache>
            </c:numRef>
          </c:cat>
          <c:val>
            <c:numRef>
              <c:f>'A2'!$Y$44:$Y$45</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4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46132418032728E-2"/>
          <c:y val="9.2383422009114813E-2"/>
          <c:w val="0.90089688467742379"/>
          <c:h val="0.68054622723972047"/>
        </c:manualLayout>
      </c:layout>
      <c:lineChart>
        <c:grouping val="standard"/>
        <c:varyColors val="0"/>
        <c:ser>
          <c:idx val="0"/>
          <c:order val="0"/>
          <c:dLbls>
            <c:showLegendKey val="0"/>
            <c:showVal val="1"/>
            <c:showCatName val="0"/>
            <c:showSerName val="0"/>
            <c:showPercent val="0"/>
            <c:showBubbleSize val="0"/>
            <c:showLeaderLines val="0"/>
          </c:dLbls>
          <c:val>
            <c:numRef>
              <c:f>'A2'!$G$25:$AE$25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110516864"/>
        <c:axId val="110530944"/>
      </c:lineChart>
      <c:catAx>
        <c:axId val="110516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tr-TR"/>
          </a:p>
        </c:txPr>
        <c:crossAx val="110530944"/>
        <c:crosses val="autoZero"/>
        <c:auto val="1"/>
        <c:lblAlgn val="ctr"/>
        <c:lblOffset val="100"/>
        <c:tickLblSkip val="1"/>
        <c:tickMarkSkip val="1"/>
        <c:noMultiLvlLbl val="0"/>
      </c:catAx>
      <c:valAx>
        <c:axId val="110530944"/>
        <c:scaling>
          <c:orientation val="minMax"/>
          <c:max val="100"/>
        </c:scaling>
        <c:delete val="0"/>
        <c:axPos val="l"/>
        <c:majorGridlines>
          <c:spPr>
            <a:ln w="3175">
              <a:solidFill>
                <a:srgbClr val="FFFFFF"/>
              </a:solidFill>
              <a:prstDash val="solid"/>
            </a:ln>
          </c:spPr>
        </c:majorGridlines>
        <c:numFmt formatCode="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pitchFamily="34" charset="0"/>
                <a:ea typeface="Tahoma"/>
                <a:cs typeface="Arial" pitchFamily="34" charset="0"/>
              </a:defRPr>
            </a:pPr>
            <a:endParaRPr lang="tr-TR"/>
          </a:p>
        </c:txPr>
        <c:crossAx val="110516864"/>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noFill/>
    <a:ln w="3175">
      <a:noFill/>
      <a:prstDash val="solid"/>
    </a:ln>
  </c:spPr>
  <c:txPr>
    <a:bodyPr/>
    <a:lstStyle/>
    <a:p>
      <a:pPr>
        <a:defRPr sz="875"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0878409386152E-2"/>
          <c:y val="6.6363831782544708E-2"/>
          <c:w val="0.91586239255404234"/>
          <c:h val="0.76083209514338201"/>
        </c:manualLayout>
      </c:layout>
      <c:barChart>
        <c:barDir val="col"/>
        <c:grouping val="clustered"/>
        <c:varyColors val="0"/>
        <c:ser>
          <c:idx val="0"/>
          <c:order val="0"/>
          <c:spPr>
            <a:solidFill>
              <a:srgbClr val="FFFF00"/>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Tur"/>
                    <a:ea typeface="Arial Tur"/>
                    <a:cs typeface="Arial Tur"/>
                  </a:defRPr>
                </a:pPr>
                <a:endParaRPr lang="tr-TR"/>
              </a:p>
            </c:txPr>
            <c:dLblPos val="outEnd"/>
            <c:showLegendKey val="0"/>
            <c:showVal val="1"/>
            <c:showCatName val="0"/>
            <c:showSerName val="0"/>
            <c:showPercent val="0"/>
            <c:showBubbleSize val="0"/>
            <c:showLeaderLines val="0"/>
          </c:dLbls>
          <c:val>
            <c:numRef>
              <c:f>'A2'!$G$25:$AE$25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150"/>
        <c:axId val="108670976"/>
        <c:axId val="108672512"/>
      </c:barChart>
      <c:catAx>
        <c:axId val="108670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75" b="0" i="0" u="none" strike="noStrike" baseline="0">
                <a:solidFill>
                  <a:srgbClr val="000000"/>
                </a:solidFill>
                <a:latin typeface="Arial Tur"/>
                <a:ea typeface="Arial Tur"/>
                <a:cs typeface="Arial Tur"/>
              </a:defRPr>
            </a:pPr>
            <a:endParaRPr lang="tr-TR"/>
          </a:p>
        </c:txPr>
        <c:crossAx val="108672512"/>
        <c:crosses val="autoZero"/>
        <c:auto val="1"/>
        <c:lblAlgn val="ctr"/>
        <c:lblOffset val="100"/>
        <c:tickLblSkip val="1"/>
        <c:tickMarkSkip val="1"/>
        <c:noMultiLvlLbl val="0"/>
      </c:catAx>
      <c:valAx>
        <c:axId val="108672512"/>
        <c:scaling>
          <c:orientation val="minMax"/>
          <c:max val="100"/>
        </c:scaling>
        <c:delete val="0"/>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Tur"/>
                    <a:ea typeface="Arial Tur"/>
                    <a:cs typeface="Arial Tur"/>
                  </a:defRPr>
                </a:pPr>
                <a:r>
                  <a:rPr lang="tr-TR"/>
                  <a:t>BAŞARI YÜZDESİ</a:t>
                </a:r>
              </a:p>
            </c:rich>
          </c:tx>
          <c:layout>
            <c:manualLayout>
              <c:xMode val="edge"/>
              <c:yMode val="edge"/>
              <c:x val="5.1109604269589324E-5"/>
              <c:y val="9.06131613066439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08670976"/>
        <c:crosses val="autoZero"/>
        <c:crossBetween val="between"/>
        <c:majorUnit val="10"/>
      </c:valAx>
      <c:spPr>
        <a:pattFill prst="pct5">
          <a:fgClr>
            <a:srgbClr val="FFFFFF"/>
          </a:fgClr>
          <a:bgClr>
            <a:srgbClr val="FFFFFF"/>
          </a:bgClr>
        </a:patt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15836457707021"/>
          <c:y val="0.33112689856328437"/>
          <c:w val="0.20392234958007652"/>
          <c:h val="0.34437197450581575"/>
        </c:manualLayout>
      </c:layout>
      <c:pieChart>
        <c:varyColors val="1"/>
        <c:ser>
          <c:idx val="0"/>
          <c:order val="0"/>
          <c:tx>
            <c:strRef>
              <c:f>'B2'!$Y$43</c:f>
              <c:strCache>
                <c:ptCount val="1"/>
                <c:pt idx="0">
                  <c:v>BAŞ.</c:v>
                </c:pt>
              </c:strCache>
            </c:strRef>
          </c:tx>
          <c:spPr>
            <a:solidFill>
              <a:srgbClr val="FF0000"/>
            </a:solidFill>
            <a:ln w="12700">
              <a:solidFill>
                <a:srgbClr val="000000"/>
              </a:solidFill>
              <a:prstDash val="solid"/>
            </a:ln>
          </c:spPr>
          <c:dPt>
            <c:idx val="0"/>
            <c:bubble3D val="0"/>
          </c:dPt>
          <c:dPt>
            <c:idx val="1"/>
            <c:bubble3D val="0"/>
            <c:spPr>
              <a:solidFill>
                <a:srgbClr val="FFFF99"/>
              </a:solidFill>
              <a:ln w="12700">
                <a:solidFill>
                  <a:srgbClr val="000000"/>
                </a:solidFill>
                <a:prstDash val="solid"/>
              </a:ln>
            </c:spPr>
          </c:dPt>
          <c:dLbls>
            <c:numFmt formatCode="0%" sourceLinked="0"/>
            <c:spPr>
              <a:noFill/>
              <a:ln w="25400">
                <a:noFill/>
              </a:ln>
            </c:spPr>
            <c:txPr>
              <a:bodyPr/>
              <a:lstStyle/>
              <a:p>
                <a:pPr>
                  <a:defRPr sz="800" b="1" i="0" u="none" strike="noStrike" baseline="0">
                    <a:solidFill>
                      <a:srgbClr val="000000"/>
                    </a:solidFill>
                    <a:latin typeface="Arial Tur"/>
                    <a:ea typeface="Arial Tur"/>
                    <a:cs typeface="Arial Tur"/>
                  </a:defRPr>
                </a:pPr>
                <a:endParaRPr lang="tr-TR"/>
              </a:p>
            </c:txPr>
            <c:showLegendKey val="0"/>
            <c:showVal val="0"/>
            <c:showCatName val="0"/>
            <c:showSerName val="0"/>
            <c:showPercent val="1"/>
            <c:showBubbleSize val="0"/>
            <c:showLeaderLines val="1"/>
          </c:dLbls>
          <c:cat>
            <c:numRef>
              <c:f>'B2'!$AD$44:$AD$45</c:f>
              <c:numCache>
                <c:formatCode>General</c:formatCode>
                <c:ptCount val="2"/>
              </c:numCache>
            </c:numRef>
          </c:cat>
          <c:val>
            <c:numRef>
              <c:f>'B2'!$Y$44:$Y$45</c:f>
              <c:numCache>
                <c:formatCode>0.000000000</c:formatCode>
                <c:ptCount val="2"/>
                <c:pt idx="0">
                  <c:v>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4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46132418032728E-2"/>
          <c:y val="9.2383422009114813E-2"/>
          <c:w val="0.89233166875758885"/>
          <c:h val="0.68054622723972047"/>
        </c:manualLayout>
      </c:layout>
      <c:lineChart>
        <c:grouping val="standard"/>
        <c:varyColors val="0"/>
        <c:ser>
          <c:idx val="0"/>
          <c:order val="0"/>
          <c:dLbls>
            <c:showLegendKey val="0"/>
            <c:showVal val="1"/>
            <c:showCatName val="0"/>
            <c:showSerName val="0"/>
            <c:showPercent val="0"/>
            <c:showBubbleSize val="0"/>
            <c:showLeaderLines val="0"/>
          </c:dLbls>
          <c:val>
            <c:numRef>
              <c:f>'B2'!$G$25:$AE$25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108753664"/>
        <c:axId val="108755200"/>
      </c:lineChart>
      <c:catAx>
        <c:axId val="108753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tr-TR"/>
          </a:p>
        </c:txPr>
        <c:crossAx val="108755200"/>
        <c:crosses val="autoZero"/>
        <c:auto val="1"/>
        <c:lblAlgn val="ctr"/>
        <c:lblOffset val="100"/>
        <c:tickLblSkip val="1"/>
        <c:tickMarkSkip val="1"/>
        <c:noMultiLvlLbl val="0"/>
      </c:catAx>
      <c:valAx>
        <c:axId val="108755200"/>
        <c:scaling>
          <c:orientation val="minMax"/>
          <c:max val="100"/>
        </c:scaling>
        <c:delete val="0"/>
        <c:axPos val="l"/>
        <c:majorGridlines>
          <c:spPr>
            <a:ln w="3175">
              <a:solidFill>
                <a:srgbClr val="FFFFFF"/>
              </a:solidFill>
              <a:prstDash val="solid"/>
            </a:ln>
          </c:spPr>
        </c:majorGridlines>
        <c:numFmt formatCode="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pitchFamily="34" charset="0"/>
                <a:ea typeface="Tahoma"/>
                <a:cs typeface="Arial" pitchFamily="34" charset="0"/>
              </a:defRPr>
            </a:pPr>
            <a:endParaRPr lang="tr-TR"/>
          </a:p>
        </c:txPr>
        <c:crossAx val="108753664"/>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noFill/>
    <a:ln w="3175">
      <a:noFill/>
      <a:prstDash val="solid"/>
    </a:ln>
  </c:spPr>
  <c:txPr>
    <a:bodyPr/>
    <a:lstStyle/>
    <a:p>
      <a:pPr>
        <a:defRPr sz="875"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0878409386152E-2"/>
          <c:y val="6.6363831782544708E-2"/>
          <c:w val="0.91586239255404234"/>
          <c:h val="0.76083209514338201"/>
        </c:manualLayout>
      </c:layout>
      <c:barChart>
        <c:barDir val="col"/>
        <c:grouping val="clustered"/>
        <c:varyColors val="0"/>
        <c:ser>
          <c:idx val="0"/>
          <c:order val="0"/>
          <c:spPr>
            <a:solidFill>
              <a:srgbClr val="FFFF00"/>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Tur"/>
                    <a:ea typeface="Arial Tur"/>
                    <a:cs typeface="Arial Tur"/>
                  </a:defRPr>
                </a:pPr>
                <a:endParaRPr lang="tr-TR"/>
              </a:p>
            </c:txPr>
            <c:dLblPos val="outEnd"/>
            <c:showLegendKey val="0"/>
            <c:showVal val="1"/>
            <c:showCatName val="0"/>
            <c:showSerName val="0"/>
            <c:showPercent val="0"/>
            <c:showBubbleSize val="0"/>
            <c:showLeaderLines val="0"/>
          </c:dLbls>
          <c:val>
            <c:numRef>
              <c:f>'B2'!$G$25:$AE$25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150"/>
        <c:axId val="108783488"/>
        <c:axId val="108785024"/>
      </c:barChart>
      <c:catAx>
        <c:axId val="10878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75" b="0" i="0" u="none" strike="noStrike" baseline="0">
                <a:solidFill>
                  <a:srgbClr val="000000"/>
                </a:solidFill>
                <a:latin typeface="Arial Tur"/>
                <a:ea typeface="Arial Tur"/>
                <a:cs typeface="Arial Tur"/>
              </a:defRPr>
            </a:pPr>
            <a:endParaRPr lang="tr-TR"/>
          </a:p>
        </c:txPr>
        <c:crossAx val="108785024"/>
        <c:crosses val="autoZero"/>
        <c:auto val="1"/>
        <c:lblAlgn val="ctr"/>
        <c:lblOffset val="100"/>
        <c:tickLblSkip val="1"/>
        <c:tickMarkSkip val="1"/>
        <c:noMultiLvlLbl val="0"/>
      </c:catAx>
      <c:valAx>
        <c:axId val="108785024"/>
        <c:scaling>
          <c:orientation val="minMax"/>
          <c:max val="100"/>
        </c:scaling>
        <c:delete val="0"/>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Tur"/>
                    <a:ea typeface="Arial Tur"/>
                    <a:cs typeface="Arial Tur"/>
                  </a:defRPr>
                </a:pPr>
                <a:r>
                  <a:rPr lang="tr-TR"/>
                  <a:t>BAŞARI YÜZDESİ</a:t>
                </a:r>
              </a:p>
            </c:rich>
          </c:tx>
          <c:layout>
            <c:manualLayout>
              <c:xMode val="edge"/>
              <c:yMode val="edge"/>
              <c:x val="5.1014749916823772E-5"/>
              <c:y val="9.06131613066439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08783488"/>
        <c:crosses val="autoZero"/>
        <c:crossBetween val="between"/>
        <c:majorUnit val="10"/>
      </c:valAx>
      <c:spPr>
        <a:pattFill prst="pct5">
          <a:fgClr>
            <a:srgbClr val="FFFFFF"/>
          </a:fgClr>
          <a:bgClr>
            <a:srgbClr val="FFFFFF"/>
          </a:bgClr>
        </a:patt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15836457707021"/>
          <c:y val="0.33112689856328437"/>
          <c:w val="0.20392234958007652"/>
          <c:h val="0.34437197450581575"/>
        </c:manualLayout>
      </c:layout>
      <c:pieChart>
        <c:varyColors val="1"/>
        <c:ser>
          <c:idx val="0"/>
          <c:order val="0"/>
          <c:tx>
            <c:strRef>
              <c:f>'C2'!$Y$37</c:f>
              <c:strCache>
                <c:ptCount val="1"/>
                <c:pt idx="0">
                  <c:v>BAŞ.</c:v>
                </c:pt>
              </c:strCache>
            </c:strRef>
          </c:tx>
          <c:spPr>
            <a:solidFill>
              <a:srgbClr val="FF0000"/>
            </a:solidFill>
            <a:ln w="12700">
              <a:solidFill>
                <a:srgbClr val="000000"/>
              </a:solidFill>
              <a:prstDash val="solid"/>
            </a:ln>
          </c:spPr>
          <c:dPt>
            <c:idx val="0"/>
            <c:bubble3D val="0"/>
          </c:dPt>
          <c:dPt>
            <c:idx val="1"/>
            <c:bubble3D val="0"/>
            <c:spPr>
              <a:solidFill>
                <a:srgbClr val="FFFF99"/>
              </a:solidFill>
              <a:ln w="12700">
                <a:solidFill>
                  <a:srgbClr val="000000"/>
                </a:solidFill>
                <a:prstDash val="solid"/>
              </a:ln>
            </c:spPr>
          </c:dPt>
          <c:dLbls>
            <c:numFmt formatCode="0%" sourceLinked="0"/>
            <c:spPr>
              <a:noFill/>
              <a:ln w="25400">
                <a:noFill/>
              </a:ln>
            </c:spPr>
            <c:txPr>
              <a:bodyPr/>
              <a:lstStyle/>
              <a:p>
                <a:pPr>
                  <a:defRPr sz="800" b="1" i="0" u="none" strike="noStrike" baseline="0">
                    <a:solidFill>
                      <a:srgbClr val="000000"/>
                    </a:solidFill>
                    <a:latin typeface="Arial Tur"/>
                    <a:ea typeface="Arial Tur"/>
                    <a:cs typeface="Arial Tur"/>
                  </a:defRPr>
                </a:pPr>
                <a:endParaRPr lang="tr-TR"/>
              </a:p>
            </c:txPr>
            <c:showLegendKey val="0"/>
            <c:showVal val="0"/>
            <c:showCatName val="0"/>
            <c:showSerName val="0"/>
            <c:showPercent val="1"/>
            <c:showBubbleSize val="0"/>
            <c:showLeaderLines val="1"/>
          </c:dLbls>
          <c:cat>
            <c:numRef>
              <c:f>'C2'!$AD$38:$AD$39</c:f>
              <c:numCache>
                <c:formatCode>General</c:formatCode>
                <c:ptCount val="2"/>
              </c:numCache>
            </c:numRef>
          </c:cat>
          <c:val>
            <c:numRef>
              <c:f>'C2'!$Y$38:$Y$39</c:f>
              <c:numCache>
                <c:formatCode>General</c:formatCode>
                <c:ptCount val="2"/>
                <c:pt idx="0">
                  <c:v>100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4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46132418032728E-2"/>
          <c:y val="9.2383422009114813E-2"/>
          <c:w val="0.90089688467742379"/>
          <c:h val="0.68054622723972047"/>
        </c:manualLayout>
      </c:layout>
      <c:lineChart>
        <c:grouping val="standard"/>
        <c:varyColors val="0"/>
        <c:ser>
          <c:idx val="0"/>
          <c:order val="0"/>
          <c:dLbls>
            <c:showLegendKey val="0"/>
            <c:showVal val="1"/>
            <c:showCatName val="0"/>
            <c:showSerName val="0"/>
            <c:showPercent val="0"/>
            <c:showBubbleSize val="0"/>
            <c:showLeaderLines val="0"/>
          </c:dLbls>
          <c:val>
            <c:numRef>
              <c:f>A!$G$25:$AE$25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109044480"/>
        <c:axId val="109046016"/>
      </c:lineChart>
      <c:catAx>
        <c:axId val="109044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tr-TR"/>
          </a:p>
        </c:txPr>
        <c:crossAx val="109046016"/>
        <c:crosses val="autoZero"/>
        <c:auto val="1"/>
        <c:lblAlgn val="ctr"/>
        <c:lblOffset val="100"/>
        <c:tickLblSkip val="1"/>
        <c:tickMarkSkip val="1"/>
        <c:noMultiLvlLbl val="0"/>
      </c:catAx>
      <c:valAx>
        <c:axId val="109046016"/>
        <c:scaling>
          <c:orientation val="minMax"/>
          <c:max val="100"/>
        </c:scaling>
        <c:delete val="0"/>
        <c:axPos val="l"/>
        <c:majorGridlines>
          <c:spPr>
            <a:ln w="3175">
              <a:solidFill>
                <a:srgbClr val="FFFFFF"/>
              </a:solidFill>
              <a:prstDash val="solid"/>
            </a:ln>
          </c:spPr>
        </c:majorGridlines>
        <c:numFmt formatCode="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pitchFamily="34" charset="0"/>
                <a:ea typeface="Tahoma"/>
                <a:cs typeface="Arial" pitchFamily="34" charset="0"/>
              </a:defRPr>
            </a:pPr>
            <a:endParaRPr lang="tr-TR"/>
          </a:p>
        </c:txPr>
        <c:crossAx val="109044480"/>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noFill/>
    <a:ln w="3175">
      <a:noFill/>
      <a:prstDash val="solid"/>
    </a:ln>
  </c:spPr>
  <c:txPr>
    <a:bodyPr/>
    <a:lstStyle/>
    <a:p>
      <a:pPr>
        <a:defRPr sz="875"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46132418032728E-2"/>
          <c:y val="9.2383422009114813E-2"/>
          <c:w val="0.89233166875758885"/>
          <c:h val="0.68054622723972047"/>
        </c:manualLayout>
      </c:layout>
      <c:lineChart>
        <c:grouping val="standard"/>
        <c:varyColors val="0"/>
        <c:ser>
          <c:idx val="0"/>
          <c:order val="0"/>
          <c:dLbls>
            <c:showLegendKey val="0"/>
            <c:showVal val="1"/>
            <c:showCatName val="0"/>
            <c:showSerName val="0"/>
            <c:showPercent val="0"/>
            <c:showBubbleSize val="0"/>
            <c:showLeaderLines val="0"/>
          </c:dLbls>
          <c:val>
            <c:numRef>
              <c:f>'C2'!$G$19:$AE$19</c:f>
              <c:numCache>
                <c:formatCode>0</c:formatCode>
                <c:ptCount val="25"/>
                <c:pt idx="0">
                  <c:v>30</c:v>
                </c:pt>
                <c:pt idx="1">
                  <c:v>40</c:v>
                </c:pt>
                <c:pt idx="2">
                  <c:v>82.222222222222214</c:v>
                </c:pt>
                <c:pt idx="3">
                  <c:v>67.777777777777771</c:v>
                </c:pt>
                <c:pt idx="4">
                  <c:v>62.222222222222221</c:v>
                </c:pt>
                <c:pt idx="5">
                  <c:v>97.777777777777786</c:v>
                </c:pt>
                <c:pt idx="6">
                  <c:v>35.555555555555557</c:v>
                </c:pt>
                <c:pt idx="7">
                  <c:v>33.333333333333336</c:v>
                </c:pt>
                <c:pt idx="8">
                  <c:v>34.444444444444443</c:v>
                </c:pt>
                <c:pt idx="9">
                  <c:v>127.77777777777779</c:v>
                </c:pt>
                <c:pt idx="10">
                  <c:v>114.44444444444444</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110848640"/>
        <c:axId val="110858624"/>
      </c:lineChart>
      <c:catAx>
        <c:axId val="110848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tr-TR"/>
          </a:p>
        </c:txPr>
        <c:crossAx val="110858624"/>
        <c:crosses val="autoZero"/>
        <c:auto val="1"/>
        <c:lblAlgn val="ctr"/>
        <c:lblOffset val="100"/>
        <c:tickLblSkip val="1"/>
        <c:tickMarkSkip val="1"/>
        <c:noMultiLvlLbl val="0"/>
      </c:catAx>
      <c:valAx>
        <c:axId val="110858624"/>
        <c:scaling>
          <c:orientation val="minMax"/>
          <c:max val="100"/>
        </c:scaling>
        <c:delete val="0"/>
        <c:axPos val="l"/>
        <c:majorGridlines>
          <c:spPr>
            <a:ln w="3175">
              <a:solidFill>
                <a:srgbClr val="FFFFFF"/>
              </a:solidFill>
              <a:prstDash val="solid"/>
            </a:ln>
          </c:spPr>
        </c:majorGridlines>
        <c:numFmt formatCode="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pitchFamily="34" charset="0"/>
                <a:ea typeface="Tahoma"/>
                <a:cs typeface="Arial" pitchFamily="34" charset="0"/>
              </a:defRPr>
            </a:pPr>
            <a:endParaRPr lang="tr-TR"/>
          </a:p>
        </c:txPr>
        <c:crossAx val="110848640"/>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noFill/>
    <a:ln w="3175">
      <a:noFill/>
      <a:prstDash val="solid"/>
    </a:ln>
  </c:spPr>
  <c:txPr>
    <a:bodyPr/>
    <a:lstStyle/>
    <a:p>
      <a:pPr>
        <a:defRPr sz="875"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0878409386152E-2"/>
          <c:y val="6.6363831782544708E-2"/>
          <c:w val="0.91586239255404234"/>
          <c:h val="0.76083209514338201"/>
        </c:manualLayout>
      </c:layout>
      <c:barChart>
        <c:barDir val="col"/>
        <c:grouping val="clustered"/>
        <c:varyColors val="0"/>
        <c:ser>
          <c:idx val="0"/>
          <c:order val="0"/>
          <c:spPr>
            <a:solidFill>
              <a:srgbClr val="FFFF00"/>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Tur"/>
                    <a:ea typeface="Arial Tur"/>
                    <a:cs typeface="Arial Tur"/>
                  </a:defRPr>
                </a:pPr>
                <a:endParaRPr lang="tr-TR"/>
              </a:p>
            </c:txPr>
            <c:dLblPos val="outEnd"/>
            <c:showLegendKey val="0"/>
            <c:showVal val="1"/>
            <c:showCatName val="0"/>
            <c:showSerName val="0"/>
            <c:showPercent val="0"/>
            <c:showBubbleSize val="0"/>
            <c:showLeaderLines val="0"/>
          </c:dLbls>
          <c:val>
            <c:numRef>
              <c:f>'C2'!$G$19:$AE$19</c:f>
              <c:numCache>
                <c:formatCode>0</c:formatCode>
                <c:ptCount val="25"/>
                <c:pt idx="0">
                  <c:v>30</c:v>
                </c:pt>
                <c:pt idx="1">
                  <c:v>40</c:v>
                </c:pt>
                <c:pt idx="2">
                  <c:v>82.222222222222214</c:v>
                </c:pt>
                <c:pt idx="3">
                  <c:v>67.777777777777771</c:v>
                </c:pt>
                <c:pt idx="4">
                  <c:v>62.222222222222221</c:v>
                </c:pt>
                <c:pt idx="5">
                  <c:v>97.777777777777786</c:v>
                </c:pt>
                <c:pt idx="6">
                  <c:v>35.555555555555557</c:v>
                </c:pt>
                <c:pt idx="7">
                  <c:v>33.333333333333336</c:v>
                </c:pt>
                <c:pt idx="8">
                  <c:v>34.444444444444443</c:v>
                </c:pt>
                <c:pt idx="9">
                  <c:v>127.77777777777779</c:v>
                </c:pt>
                <c:pt idx="10">
                  <c:v>114.44444444444444</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150"/>
        <c:axId val="110878080"/>
        <c:axId val="110929024"/>
      </c:barChart>
      <c:catAx>
        <c:axId val="110878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75" b="0" i="0" u="none" strike="noStrike" baseline="0">
                <a:solidFill>
                  <a:srgbClr val="000000"/>
                </a:solidFill>
                <a:latin typeface="Arial Tur"/>
                <a:ea typeface="Arial Tur"/>
                <a:cs typeface="Arial Tur"/>
              </a:defRPr>
            </a:pPr>
            <a:endParaRPr lang="tr-TR"/>
          </a:p>
        </c:txPr>
        <c:crossAx val="110929024"/>
        <c:crosses val="autoZero"/>
        <c:auto val="1"/>
        <c:lblAlgn val="ctr"/>
        <c:lblOffset val="100"/>
        <c:tickLblSkip val="1"/>
        <c:tickMarkSkip val="1"/>
        <c:noMultiLvlLbl val="0"/>
      </c:catAx>
      <c:valAx>
        <c:axId val="110929024"/>
        <c:scaling>
          <c:orientation val="minMax"/>
          <c:max val="100"/>
        </c:scaling>
        <c:delete val="0"/>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Tur"/>
                    <a:ea typeface="Arial Tur"/>
                    <a:cs typeface="Arial Tur"/>
                  </a:defRPr>
                </a:pPr>
                <a:r>
                  <a:rPr lang="tr-TR"/>
                  <a:t>BAŞARI YÜZDESİ</a:t>
                </a:r>
              </a:p>
            </c:rich>
          </c:tx>
          <c:layout>
            <c:manualLayout>
              <c:xMode val="edge"/>
              <c:yMode val="edge"/>
              <c:x val="5.1014749916823772E-5"/>
              <c:y val="9.06131613066439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10878080"/>
        <c:crosses val="autoZero"/>
        <c:crossBetween val="between"/>
        <c:majorUnit val="10"/>
      </c:valAx>
      <c:spPr>
        <a:pattFill prst="pct5">
          <a:fgClr>
            <a:srgbClr val="FFFFFF"/>
          </a:fgClr>
          <a:bgClr>
            <a:srgbClr val="FFFFFF"/>
          </a:bgClr>
        </a:patt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15836457707021"/>
          <c:y val="0.33112689856328437"/>
          <c:w val="0.20392234958007652"/>
          <c:h val="0.34437197450581575"/>
        </c:manualLayout>
      </c:layout>
      <c:pieChart>
        <c:varyColors val="1"/>
        <c:ser>
          <c:idx val="0"/>
          <c:order val="0"/>
          <c:tx>
            <c:strRef>
              <c:f>'D2'!$Y$36</c:f>
              <c:strCache>
                <c:ptCount val="1"/>
                <c:pt idx="0">
                  <c:v>BAŞ.</c:v>
                </c:pt>
              </c:strCache>
            </c:strRef>
          </c:tx>
          <c:spPr>
            <a:solidFill>
              <a:srgbClr val="FF0000"/>
            </a:solidFill>
            <a:ln w="12700">
              <a:solidFill>
                <a:srgbClr val="000000"/>
              </a:solidFill>
              <a:prstDash val="solid"/>
            </a:ln>
          </c:spPr>
          <c:dPt>
            <c:idx val="0"/>
            <c:bubble3D val="0"/>
          </c:dPt>
          <c:dPt>
            <c:idx val="1"/>
            <c:bubble3D val="0"/>
            <c:spPr>
              <a:solidFill>
                <a:srgbClr val="FFFF99"/>
              </a:solidFill>
              <a:ln w="12700">
                <a:solidFill>
                  <a:srgbClr val="000000"/>
                </a:solidFill>
                <a:prstDash val="solid"/>
              </a:ln>
            </c:spPr>
          </c:dPt>
          <c:dLbls>
            <c:numFmt formatCode="0%" sourceLinked="0"/>
            <c:spPr>
              <a:noFill/>
              <a:ln w="25400">
                <a:noFill/>
              </a:ln>
            </c:spPr>
            <c:txPr>
              <a:bodyPr/>
              <a:lstStyle/>
              <a:p>
                <a:pPr>
                  <a:defRPr sz="800" b="1" i="0" u="none" strike="noStrike" baseline="0">
                    <a:solidFill>
                      <a:srgbClr val="000000"/>
                    </a:solidFill>
                    <a:latin typeface="Arial Tur"/>
                    <a:ea typeface="Arial Tur"/>
                    <a:cs typeface="Arial Tur"/>
                  </a:defRPr>
                </a:pPr>
                <a:endParaRPr lang="tr-TR"/>
              </a:p>
            </c:txPr>
            <c:showLegendKey val="0"/>
            <c:showVal val="0"/>
            <c:showCatName val="0"/>
            <c:showSerName val="0"/>
            <c:showPercent val="1"/>
            <c:showBubbleSize val="0"/>
            <c:showLeaderLines val="1"/>
          </c:dLbls>
          <c:cat>
            <c:numRef>
              <c:f>'D2'!$AD$37:$AD$38</c:f>
              <c:numCache>
                <c:formatCode>General</c:formatCode>
                <c:ptCount val="2"/>
              </c:numCache>
            </c:numRef>
          </c:cat>
          <c:val>
            <c:numRef>
              <c:f>'D2'!$Y$37:$Y$38</c:f>
              <c:numCache>
                <c:formatCode>General</c:formatCode>
                <c:ptCount val="2"/>
                <c:pt idx="0">
                  <c:v>100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4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46132418032728E-2"/>
          <c:y val="9.2383422009114813E-2"/>
          <c:w val="0.89233166875758885"/>
          <c:h val="0.68054622723972047"/>
        </c:manualLayout>
      </c:layout>
      <c:lineChart>
        <c:grouping val="standard"/>
        <c:varyColors val="0"/>
        <c:ser>
          <c:idx val="0"/>
          <c:order val="0"/>
          <c:dLbls>
            <c:showLegendKey val="0"/>
            <c:showVal val="1"/>
            <c:showCatName val="0"/>
            <c:showSerName val="0"/>
            <c:showPercent val="0"/>
            <c:showBubbleSize val="0"/>
            <c:showLeaderLines val="0"/>
          </c:dLbls>
          <c:val>
            <c:numRef>
              <c:f>'D2'!$G$18:$AE$18</c:f>
              <c:numCache>
                <c:formatCode>0</c:formatCode>
                <c:ptCount val="25"/>
                <c:pt idx="0">
                  <c:v>33.75</c:v>
                </c:pt>
                <c:pt idx="1">
                  <c:v>43.75</c:v>
                </c:pt>
                <c:pt idx="2">
                  <c:v>87.5</c:v>
                </c:pt>
                <c:pt idx="3">
                  <c:v>70</c:v>
                </c:pt>
                <c:pt idx="4">
                  <c:v>41.25</c:v>
                </c:pt>
                <c:pt idx="5">
                  <c:v>114.375</c:v>
                </c:pt>
                <c:pt idx="6">
                  <c:v>43.75</c:v>
                </c:pt>
                <c:pt idx="7">
                  <c:v>46.25</c:v>
                </c:pt>
                <c:pt idx="8">
                  <c:v>38.75</c:v>
                </c:pt>
                <c:pt idx="9">
                  <c:v>132.5</c:v>
                </c:pt>
                <c:pt idx="10">
                  <c:v>122.5</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110412160"/>
        <c:axId val="110413696"/>
      </c:lineChart>
      <c:catAx>
        <c:axId val="110412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tr-TR"/>
          </a:p>
        </c:txPr>
        <c:crossAx val="110413696"/>
        <c:crosses val="autoZero"/>
        <c:auto val="1"/>
        <c:lblAlgn val="ctr"/>
        <c:lblOffset val="100"/>
        <c:tickLblSkip val="1"/>
        <c:tickMarkSkip val="1"/>
        <c:noMultiLvlLbl val="0"/>
      </c:catAx>
      <c:valAx>
        <c:axId val="110413696"/>
        <c:scaling>
          <c:orientation val="minMax"/>
          <c:max val="100"/>
        </c:scaling>
        <c:delete val="0"/>
        <c:axPos val="l"/>
        <c:majorGridlines>
          <c:spPr>
            <a:ln w="3175">
              <a:solidFill>
                <a:srgbClr val="FFFFFF"/>
              </a:solidFill>
              <a:prstDash val="solid"/>
            </a:ln>
          </c:spPr>
        </c:majorGridlines>
        <c:numFmt formatCode="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pitchFamily="34" charset="0"/>
                <a:ea typeface="Tahoma"/>
                <a:cs typeface="Arial" pitchFamily="34" charset="0"/>
              </a:defRPr>
            </a:pPr>
            <a:endParaRPr lang="tr-TR"/>
          </a:p>
        </c:txPr>
        <c:crossAx val="110412160"/>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noFill/>
    <a:ln w="3175">
      <a:noFill/>
      <a:prstDash val="solid"/>
    </a:ln>
  </c:spPr>
  <c:txPr>
    <a:bodyPr/>
    <a:lstStyle/>
    <a:p>
      <a:pPr>
        <a:defRPr sz="875"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0878409386152E-2"/>
          <c:y val="6.6363831782544708E-2"/>
          <c:w val="0.91586239255404234"/>
          <c:h val="0.76083209514338201"/>
        </c:manualLayout>
      </c:layout>
      <c:barChart>
        <c:barDir val="col"/>
        <c:grouping val="clustered"/>
        <c:varyColors val="0"/>
        <c:ser>
          <c:idx val="0"/>
          <c:order val="0"/>
          <c:spPr>
            <a:solidFill>
              <a:srgbClr val="FFFF00"/>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Tur"/>
                    <a:ea typeface="Arial Tur"/>
                    <a:cs typeface="Arial Tur"/>
                  </a:defRPr>
                </a:pPr>
                <a:endParaRPr lang="tr-TR"/>
              </a:p>
            </c:txPr>
            <c:dLblPos val="outEnd"/>
            <c:showLegendKey val="0"/>
            <c:showVal val="1"/>
            <c:showCatName val="0"/>
            <c:showSerName val="0"/>
            <c:showPercent val="0"/>
            <c:showBubbleSize val="0"/>
            <c:showLeaderLines val="0"/>
          </c:dLbls>
          <c:val>
            <c:numRef>
              <c:f>'D2'!$G$18:$AE$18</c:f>
              <c:numCache>
                <c:formatCode>0</c:formatCode>
                <c:ptCount val="25"/>
                <c:pt idx="0">
                  <c:v>33.75</c:v>
                </c:pt>
                <c:pt idx="1">
                  <c:v>43.75</c:v>
                </c:pt>
                <c:pt idx="2">
                  <c:v>87.5</c:v>
                </c:pt>
                <c:pt idx="3">
                  <c:v>70</c:v>
                </c:pt>
                <c:pt idx="4">
                  <c:v>41.25</c:v>
                </c:pt>
                <c:pt idx="5">
                  <c:v>114.375</c:v>
                </c:pt>
                <c:pt idx="6">
                  <c:v>43.75</c:v>
                </c:pt>
                <c:pt idx="7">
                  <c:v>46.25</c:v>
                </c:pt>
                <c:pt idx="8">
                  <c:v>38.75</c:v>
                </c:pt>
                <c:pt idx="9">
                  <c:v>132.5</c:v>
                </c:pt>
                <c:pt idx="10">
                  <c:v>122.5</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150"/>
        <c:axId val="110249472"/>
        <c:axId val="110251008"/>
      </c:barChart>
      <c:catAx>
        <c:axId val="110249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75" b="0" i="0" u="none" strike="noStrike" baseline="0">
                <a:solidFill>
                  <a:srgbClr val="000000"/>
                </a:solidFill>
                <a:latin typeface="Arial Tur"/>
                <a:ea typeface="Arial Tur"/>
                <a:cs typeface="Arial Tur"/>
              </a:defRPr>
            </a:pPr>
            <a:endParaRPr lang="tr-TR"/>
          </a:p>
        </c:txPr>
        <c:crossAx val="110251008"/>
        <c:crosses val="autoZero"/>
        <c:auto val="1"/>
        <c:lblAlgn val="ctr"/>
        <c:lblOffset val="100"/>
        <c:tickLblSkip val="1"/>
        <c:tickMarkSkip val="1"/>
        <c:noMultiLvlLbl val="0"/>
      </c:catAx>
      <c:valAx>
        <c:axId val="110251008"/>
        <c:scaling>
          <c:orientation val="minMax"/>
          <c:max val="100"/>
        </c:scaling>
        <c:delete val="0"/>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Tur"/>
                    <a:ea typeface="Arial Tur"/>
                    <a:cs typeface="Arial Tur"/>
                  </a:defRPr>
                </a:pPr>
                <a:r>
                  <a:rPr lang="tr-TR"/>
                  <a:t>BAŞARI YÜZDESİ</a:t>
                </a:r>
              </a:p>
            </c:rich>
          </c:tx>
          <c:layout>
            <c:manualLayout>
              <c:xMode val="edge"/>
              <c:yMode val="edge"/>
              <c:x val="5.1014749916823772E-5"/>
              <c:y val="9.06131613066439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10249472"/>
        <c:crosses val="autoZero"/>
        <c:crossBetween val="between"/>
        <c:majorUnit val="10"/>
      </c:valAx>
      <c:spPr>
        <a:pattFill prst="pct5">
          <a:fgClr>
            <a:srgbClr val="FFFFFF"/>
          </a:fgClr>
          <a:bgClr>
            <a:srgbClr val="FFFFFF"/>
          </a:bgClr>
        </a:patt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15836457707021"/>
          <c:y val="0.33112689856328437"/>
          <c:w val="0.20392234958007652"/>
          <c:h val="0.34437197450581575"/>
        </c:manualLayout>
      </c:layout>
      <c:pieChart>
        <c:varyColors val="1"/>
        <c:ser>
          <c:idx val="0"/>
          <c:order val="0"/>
          <c:tx>
            <c:strRef>
              <c:f>'A3'!$Y$43</c:f>
              <c:strCache>
                <c:ptCount val="1"/>
                <c:pt idx="0">
                  <c:v>BAŞ.</c:v>
                </c:pt>
              </c:strCache>
            </c:strRef>
          </c:tx>
          <c:spPr>
            <a:solidFill>
              <a:srgbClr val="FF0000"/>
            </a:solidFill>
            <a:ln w="12700">
              <a:solidFill>
                <a:srgbClr val="000000"/>
              </a:solidFill>
              <a:prstDash val="solid"/>
            </a:ln>
          </c:spPr>
          <c:dPt>
            <c:idx val="0"/>
            <c:bubble3D val="0"/>
          </c:dPt>
          <c:dPt>
            <c:idx val="1"/>
            <c:bubble3D val="0"/>
            <c:spPr>
              <a:solidFill>
                <a:srgbClr val="FFFF99"/>
              </a:solidFill>
              <a:ln w="12700">
                <a:solidFill>
                  <a:srgbClr val="000000"/>
                </a:solidFill>
                <a:prstDash val="solid"/>
              </a:ln>
            </c:spPr>
          </c:dPt>
          <c:dLbls>
            <c:numFmt formatCode="0%" sourceLinked="0"/>
            <c:spPr>
              <a:noFill/>
              <a:ln w="25400">
                <a:noFill/>
              </a:ln>
            </c:spPr>
            <c:txPr>
              <a:bodyPr/>
              <a:lstStyle/>
              <a:p>
                <a:pPr>
                  <a:defRPr sz="800" b="1" i="0" u="none" strike="noStrike" baseline="0">
                    <a:solidFill>
                      <a:srgbClr val="000000"/>
                    </a:solidFill>
                    <a:latin typeface="Arial Tur"/>
                    <a:ea typeface="Arial Tur"/>
                    <a:cs typeface="Arial Tur"/>
                  </a:defRPr>
                </a:pPr>
                <a:endParaRPr lang="tr-TR"/>
              </a:p>
            </c:txPr>
            <c:showLegendKey val="0"/>
            <c:showVal val="0"/>
            <c:showCatName val="0"/>
            <c:showSerName val="0"/>
            <c:showPercent val="1"/>
            <c:showBubbleSize val="0"/>
            <c:showLeaderLines val="1"/>
          </c:dLbls>
          <c:cat>
            <c:numRef>
              <c:f>'A3'!$AL$44:$AL$45</c:f>
              <c:numCache>
                <c:formatCode>General</c:formatCode>
                <c:ptCount val="2"/>
              </c:numCache>
            </c:numRef>
          </c:cat>
          <c:val>
            <c:numRef>
              <c:f>'A3'!$Y$44:$Y$45</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4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46132418032728E-2"/>
          <c:y val="9.2383422009114813E-2"/>
          <c:w val="0.90089688467742379"/>
          <c:h val="0.68054622723972047"/>
        </c:manualLayout>
      </c:layout>
      <c:lineChart>
        <c:grouping val="standard"/>
        <c:varyColors val="0"/>
        <c:ser>
          <c:idx val="0"/>
          <c:order val="0"/>
          <c:dLbls>
            <c:showLegendKey val="0"/>
            <c:showVal val="1"/>
            <c:showCatName val="0"/>
            <c:showSerName val="0"/>
            <c:showPercent val="0"/>
            <c:showBubbleSize val="0"/>
            <c:showLeaderLines val="0"/>
          </c:dLbls>
          <c:val>
            <c:numRef>
              <c:f>'A3'!$G$25:$AM$25</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30">
                  <c:v>0</c:v>
                </c:pt>
                <c:pt idx="31">
                  <c:v>0</c:v>
                </c:pt>
                <c:pt idx="32">
                  <c:v>0</c:v>
                </c:pt>
              </c:numCache>
            </c:numRef>
          </c:val>
          <c:smooth val="0"/>
        </c:ser>
        <c:dLbls>
          <c:showLegendKey val="0"/>
          <c:showVal val="0"/>
          <c:showCatName val="0"/>
          <c:showSerName val="0"/>
          <c:showPercent val="0"/>
          <c:showBubbleSize val="0"/>
        </c:dLbls>
        <c:marker val="1"/>
        <c:smooth val="0"/>
        <c:axId val="110639360"/>
        <c:axId val="110645248"/>
      </c:lineChart>
      <c:catAx>
        <c:axId val="110639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tr-TR"/>
          </a:p>
        </c:txPr>
        <c:crossAx val="110645248"/>
        <c:crosses val="autoZero"/>
        <c:auto val="1"/>
        <c:lblAlgn val="ctr"/>
        <c:lblOffset val="100"/>
        <c:tickLblSkip val="1"/>
        <c:tickMarkSkip val="1"/>
        <c:noMultiLvlLbl val="0"/>
      </c:catAx>
      <c:valAx>
        <c:axId val="110645248"/>
        <c:scaling>
          <c:orientation val="minMax"/>
          <c:max val="100"/>
        </c:scaling>
        <c:delete val="0"/>
        <c:axPos val="l"/>
        <c:majorGridlines>
          <c:spPr>
            <a:ln w="3175">
              <a:solidFill>
                <a:srgbClr val="FFFFFF"/>
              </a:solidFill>
              <a:prstDash val="solid"/>
            </a:ln>
          </c:spPr>
        </c:majorGridlines>
        <c:numFmt formatCode="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pitchFamily="34" charset="0"/>
                <a:ea typeface="Tahoma"/>
                <a:cs typeface="Arial" pitchFamily="34" charset="0"/>
              </a:defRPr>
            </a:pPr>
            <a:endParaRPr lang="tr-TR"/>
          </a:p>
        </c:txPr>
        <c:crossAx val="110639360"/>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noFill/>
    <a:ln w="3175">
      <a:noFill/>
      <a:prstDash val="solid"/>
    </a:ln>
  </c:spPr>
  <c:txPr>
    <a:bodyPr/>
    <a:lstStyle/>
    <a:p>
      <a:pPr>
        <a:defRPr sz="875"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0878409386152E-2"/>
          <c:y val="6.6363831782544708E-2"/>
          <c:w val="0.91586239255404234"/>
          <c:h val="0.76083209514338201"/>
        </c:manualLayout>
      </c:layout>
      <c:barChart>
        <c:barDir val="col"/>
        <c:grouping val="clustered"/>
        <c:varyColors val="0"/>
        <c:ser>
          <c:idx val="0"/>
          <c:order val="0"/>
          <c:spPr>
            <a:solidFill>
              <a:srgbClr val="FFFF00"/>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Tur"/>
                    <a:ea typeface="Arial Tur"/>
                    <a:cs typeface="Arial Tur"/>
                  </a:defRPr>
                </a:pPr>
                <a:endParaRPr lang="tr-TR"/>
              </a:p>
            </c:txPr>
            <c:dLblPos val="outEnd"/>
            <c:showLegendKey val="0"/>
            <c:showVal val="1"/>
            <c:showCatName val="0"/>
            <c:showSerName val="0"/>
            <c:showPercent val="0"/>
            <c:showBubbleSize val="0"/>
            <c:showLeaderLines val="0"/>
          </c:dLbls>
          <c:val>
            <c:numRef>
              <c:f>'A3'!$G$25:$AM$25</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30">
                  <c:v>0</c:v>
                </c:pt>
                <c:pt idx="31">
                  <c:v>0</c:v>
                </c:pt>
                <c:pt idx="32">
                  <c:v>0</c:v>
                </c:pt>
              </c:numCache>
            </c:numRef>
          </c:val>
        </c:ser>
        <c:dLbls>
          <c:showLegendKey val="0"/>
          <c:showVal val="0"/>
          <c:showCatName val="0"/>
          <c:showSerName val="0"/>
          <c:showPercent val="0"/>
          <c:showBubbleSize val="0"/>
        </c:dLbls>
        <c:gapWidth val="150"/>
        <c:axId val="110660992"/>
        <c:axId val="110675072"/>
      </c:barChart>
      <c:catAx>
        <c:axId val="110660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75" b="0" i="0" u="none" strike="noStrike" baseline="0">
                <a:solidFill>
                  <a:srgbClr val="000000"/>
                </a:solidFill>
                <a:latin typeface="Arial Tur"/>
                <a:ea typeface="Arial Tur"/>
                <a:cs typeface="Arial Tur"/>
              </a:defRPr>
            </a:pPr>
            <a:endParaRPr lang="tr-TR"/>
          </a:p>
        </c:txPr>
        <c:crossAx val="110675072"/>
        <c:crosses val="autoZero"/>
        <c:auto val="1"/>
        <c:lblAlgn val="ctr"/>
        <c:lblOffset val="100"/>
        <c:tickLblSkip val="1"/>
        <c:tickMarkSkip val="1"/>
        <c:noMultiLvlLbl val="0"/>
      </c:catAx>
      <c:valAx>
        <c:axId val="110675072"/>
        <c:scaling>
          <c:orientation val="minMax"/>
          <c:max val="100"/>
        </c:scaling>
        <c:delete val="0"/>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Tur"/>
                    <a:ea typeface="Arial Tur"/>
                    <a:cs typeface="Arial Tur"/>
                  </a:defRPr>
                </a:pPr>
                <a:r>
                  <a:rPr lang="tr-TR"/>
                  <a:t>BAŞARI YÜZDESİ</a:t>
                </a:r>
              </a:p>
            </c:rich>
          </c:tx>
          <c:layout>
            <c:manualLayout>
              <c:xMode val="edge"/>
              <c:yMode val="edge"/>
              <c:x val="5.1109604269589324E-5"/>
              <c:y val="9.06131613066439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10660992"/>
        <c:crosses val="autoZero"/>
        <c:crossBetween val="between"/>
        <c:majorUnit val="10"/>
      </c:valAx>
      <c:spPr>
        <a:pattFill prst="pct5">
          <a:fgClr>
            <a:srgbClr val="FFFFFF"/>
          </a:fgClr>
          <a:bgClr>
            <a:srgbClr val="FFFFFF"/>
          </a:bgClr>
        </a:patt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15836457707021"/>
          <c:y val="0.33112689856328437"/>
          <c:w val="0.20392234958007652"/>
          <c:h val="0.34437197450581575"/>
        </c:manualLayout>
      </c:layout>
      <c:pieChart>
        <c:varyColors val="1"/>
        <c:ser>
          <c:idx val="0"/>
          <c:order val="0"/>
          <c:tx>
            <c:strRef>
              <c:f>'B3'!$Y$35</c:f>
              <c:strCache>
                <c:ptCount val="1"/>
              </c:strCache>
            </c:strRef>
          </c:tx>
          <c:spPr>
            <a:solidFill>
              <a:srgbClr val="FF0000"/>
            </a:solidFill>
            <a:ln w="12700">
              <a:solidFill>
                <a:srgbClr val="000000"/>
              </a:solidFill>
              <a:prstDash val="solid"/>
            </a:ln>
          </c:spPr>
          <c:dPt>
            <c:idx val="0"/>
            <c:bubble3D val="0"/>
          </c:dPt>
          <c:dPt>
            <c:idx val="1"/>
            <c:bubble3D val="0"/>
            <c:spPr>
              <a:solidFill>
                <a:srgbClr val="FFFF99"/>
              </a:solidFill>
              <a:ln w="12700">
                <a:solidFill>
                  <a:srgbClr val="000000"/>
                </a:solidFill>
                <a:prstDash val="solid"/>
              </a:ln>
            </c:spPr>
          </c:dPt>
          <c:dLbls>
            <c:numFmt formatCode="0%" sourceLinked="0"/>
            <c:spPr>
              <a:noFill/>
              <a:ln w="25400">
                <a:noFill/>
              </a:ln>
            </c:spPr>
            <c:txPr>
              <a:bodyPr/>
              <a:lstStyle/>
              <a:p>
                <a:pPr>
                  <a:defRPr sz="800" b="1" i="0" u="none" strike="noStrike" baseline="0">
                    <a:solidFill>
                      <a:srgbClr val="000000"/>
                    </a:solidFill>
                    <a:latin typeface="Arial Tur"/>
                    <a:ea typeface="Arial Tur"/>
                    <a:cs typeface="Arial Tur"/>
                  </a:defRPr>
                </a:pPr>
                <a:endParaRPr lang="tr-TR"/>
              </a:p>
            </c:txPr>
            <c:showLegendKey val="0"/>
            <c:showVal val="0"/>
            <c:showCatName val="0"/>
            <c:showSerName val="0"/>
            <c:showPercent val="1"/>
            <c:showBubbleSize val="0"/>
            <c:showLeaderLines val="1"/>
          </c:dLbls>
          <c:cat>
            <c:numRef>
              <c:f>'B3'!$AE$36:$AE$37</c:f>
              <c:numCache>
                <c:formatCode>General</c:formatCode>
                <c:ptCount val="2"/>
              </c:numCache>
            </c:numRef>
          </c:cat>
          <c:val>
            <c:numRef>
              <c:f>'B3'!$Y$36:$Y$37</c:f>
              <c:numCache>
                <c:formatCode>General</c:formatCode>
                <c:ptCount val="2"/>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4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46132418032728E-2"/>
          <c:y val="9.2383422009114813E-2"/>
          <c:w val="0.89233166875758885"/>
          <c:h val="0.68054622723972047"/>
        </c:manualLayout>
      </c:layout>
      <c:lineChart>
        <c:grouping val="standard"/>
        <c:varyColors val="0"/>
        <c:ser>
          <c:idx val="0"/>
          <c:order val="0"/>
          <c:dLbls>
            <c:showLegendKey val="0"/>
            <c:showVal val="1"/>
            <c:showCatName val="0"/>
            <c:showSerName val="0"/>
            <c:showPercent val="0"/>
            <c:showBubbleSize val="0"/>
            <c:showLeaderLines val="0"/>
          </c:dLbls>
          <c:val>
            <c:numRef>
              <c:f>'C3'!$G$19:$AM$19</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9">
                  <c:v>0</c:v>
                </c:pt>
                <c:pt idx="31">
                  <c:v>0</c:v>
                </c:pt>
                <c:pt idx="32">
                  <c:v>0</c:v>
                </c:pt>
              </c:numCache>
            </c:numRef>
          </c:val>
          <c:smooth val="0"/>
        </c:ser>
        <c:dLbls>
          <c:showLegendKey val="0"/>
          <c:showVal val="0"/>
          <c:showCatName val="0"/>
          <c:showSerName val="0"/>
          <c:showPercent val="0"/>
          <c:showBubbleSize val="0"/>
        </c:dLbls>
        <c:marker val="1"/>
        <c:smooth val="0"/>
        <c:axId val="110797568"/>
        <c:axId val="110799104"/>
      </c:lineChart>
      <c:catAx>
        <c:axId val="110797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tr-TR"/>
          </a:p>
        </c:txPr>
        <c:crossAx val="110799104"/>
        <c:crosses val="autoZero"/>
        <c:auto val="1"/>
        <c:lblAlgn val="ctr"/>
        <c:lblOffset val="100"/>
        <c:tickLblSkip val="1"/>
        <c:tickMarkSkip val="1"/>
        <c:noMultiLvlLbl val="0"/>
      </c:catAx>
      <c:valAx>
        <c:axId val="110799104"/>
        <c:scaling>
          <c:orientation val="minMax"/>
          <c:max val="100"/>
        </c:scaling>
        <c:delete val="0"/>
        <c:axPos val="l"/>
        <c:majorGridlines>
          <c:spPr>
            <a:ln w="3175">
              <a:solidFill>
                <a:srgbClr val="FFFFFF"/>
              </a:solidFill>
              <a:prstDash val="solid"/>
            </a:ln>
          </c:spPr>
        </c:majorGridlines>
        <c:numFmt formatCode="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pitchFamily="34" charset="0"/>
                <a:ea typeface="Tahoma"/>
                <a:cs typeface="Arial" pitchFamily="34" charset="0"/>
              </a:defRPr>
            </a:pPr>
            <a:endParaRPr lang="tr-TR"/>
          </a:p>
        </c:txPr>
        <c:crossAx val="110797568"/>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noFill/>
    <a:ln w="3175">
      <a:noFill/>
      <a:prstDash val="solid"/>
    </a:ln>
  </c:spPr>
  <c:txPr>
    <a:bodyPr/>
    <a:lstStyle/>
    <a:p>
      <a:pPr>
        <a:defRPr sz="875"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0878409386152E-2"/>
          <c:y val="6.6363831782544708E-2"/>
          <c:w val="0.91586239255404234"/>
          <c:h val="0.76083209514338201"/>
        </c:manualLayout>
      </c:layout>
      <c:barChart>
        <c:barDir val="col"/>
        <c:grouping val="clustered"/>
        <c:varyColors val="0"/>
        <c:ser>
          <c:idx val="0"/>
          <c:order val="0"/>
          <c:spPr>
            <a:solidFill>
              <a:srgbClr val="FFFF00"/>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Tur"/>
                    <a:ea typeface="Arial Tur"/>
                    <a:cs typeface="Arial Tur"/>
                  </a:defRPr>
                </a:pPr>
                <a:endParaRPr lang="tr-TR"/>
              </a:p>
            </c:txPr>
            <c:dLblPos val="outEnd"/>
            <c:showLegendKey val="0"/>
            <c:showVal val="1"/>
            <c:showCatName val="0"/>
            <c:showSerName val="0"/>
            <c:showPercent val="0"/>
            <c:showBubbleSize val="0"/>
            <c:showLeaderLines val="0"/>
          </c:dLbls>
          <c:val>
            <c:numRef>
              <c:f>A!$G$25:$AE$25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150"/>
        <c:axId val="109537536"/>
        <c:axId val="109551616"/>
      </c:barChart>
      <c:catAx>
        <c:axId val="109537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75" b="0" i="0" u="none" strike="noStrike" baseline="0">
                <a:solidFill>
                  <a:srgbClr val="000000"/>
                </a:solidFill>
                <a:latin typeface="Arial Tur"/>
                <a:ea typeface="Arial Tur"/>
                <a:cs typeface="Arial Tur"/>
              </a:defRPr>
            </a:pPr>
            <a:endParaRPr lang="tr-TR"/>
          </a:p>
        </c:txPr>
        <c:crossAx val="109551616"/>
        <c:crosses val="autoZero"/>
        <c:auto val="1"/>
        <c:lblAlgn val="ctr"/>
        <c:lblOffset val="100"/>
        <c:tickLblSkip val="1"/>
        <c:tickMarkSkip val="1"/>
        <c:noMultiLvlLbl val="0"/>
      </c:catAx>
      <c:valAx>
        <c:axId val="109551616"/>
        <c:scaling>
          <c:orientation val="minMax"/>
          <c:max val="100"/>
        </c:scaling>
        <c:delete val="0"/>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Tur"/>
                    <a:ea typeface="Arial Tur"/>
                    <a:cs typeface="Arial Tur"/>
                  </a:defRPr>
                </a:pPr>
                <a:r>
                  <a:rPr lang="tr-TR"/>
                  <a:t>BAŞARI YÜZDESİ</a:t>
                </a:r>
              </a:p>
            </c:rich>
          </c:tx>
          <c:layout>
            <c:manualLayout>
              <c:xMode val="edge"/>
              <c:yMode val="edge"/>
              <c:x val="5.1109604269589324E-5"/>
              <c:y val="9.06131613066439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09537536"/>
        <c:crosses val="autoZero"/>
        <c:crossBetween val="between"/>
        <c:majorUnit val="10"/>
      </c:valAx>
      <c:spPr>
        <a:pattFill prst="pct5">
          <a:fgClr>
            <a:srgbClr val="FFFFFF"/>
          </a:fgClr>
          <a:bgClr>
            <a:srgbClr val="FFFFFF"/>
          </a:bgClr>
        </a:patt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0878409386152E-2"/>
          <c:y val="6.6363831782544708E-2"/>
          <c:w val="0.91586239255404234"/>
          <c:h val="0.76083209514338201"/>
        </c:manualLayout>
      </c:layout>
      <c:barChart>
        <c:barDir val="col"/>
        <c:grouping val="clustered"/>
        <c:varyColors val="0"/>
        <c:ser>
          <c:idx val="0"/>
          <c:order val="0"/>
          <c:spPr>
            <a:solidFill>
              <a:srgbClr val="FFFF00"/>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Tur"/>
                    <a:ea typeface="Arial Tur"/>
                    <a:cs typeface="Arial Tur"/>
                  </a:defRPr>
                </a:pPr>
                <a:endParaRPr lang="tr-TR"/>
              </a:p>
            </c:txPr>
            <c:dLblPos val="outEnd"/>
            <c:showLegendKey val="0"/>
            <c:showVal val="1"/>
            <c:showCatName val="0"/>
            <c:showSerName val="0"/>
            <c:showPercent val="0"/>
            <c:showBubbleSize val="0"/>
            <c:showLeaderLines val="0"/>
          </c:dLbls>
          <c:val>
            <c:numRef>
              <c:f>'C3'!$G$19:$AM$19</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9">
                  <c:v>0</c:v>
                </c:pt>
                <c:pt idx="31">
                  <c:v>0</c:v>
                </c:pt>
                <c:pt idx="32">
                  <c:v>0</c:v>
                </c:pt>
              </c:numCache>
            </c:numRef>
          </c:val>
        </c:ser>
        <c:dLbls>
          <c:showLegendKey val="0"/>
          <c:showVal val="0"/>
          <c:showCatName val="0"/>
          <c:showSerName val="0"/>
          <c:showPercent val="0"/>
          <c:showBubbleSize val="0"/>
        </c:dLbls>
        <c:gapWidth val="150"/>
        <c:axId val="111445888"/>
        <c:axId val="111447424"/>
      </c:barChart>
      <c:catAx>
        <c:axId val="111445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75" b="0" i="0" u="none" strike="noStrike" baseline="0">
                <a:solidFill>
                  <a:srgbClr val="000000"/>
                </a:solidFill>
                <a:latin typeface="Arial Tur"/>
                <a:ea typeface="Arial Tur"/>
                <a:cs typeface="Arial Tur"/>
              </a:defRPr>
            </a:pPr>
            <a:endParaRPr lang="tr-TR"/>
          </a:p>
        </c:txPr>
        <c:crossAx val="111447424"/>
        <c:crosses val="autoZero"/>
        <c:auto val="1"/>
        <c:lblAlgn val="ctr"/>
        <c:lblOffset val="100"/>
        <c:tickLblSkip val="1"/>
        <c:tickMarkSkip val="1"/>
        <c:noMultiLvlLbl val="0"/>
      </c:catAx>
      <c:valAx>
        <c:axId val="111447424"/>
        <c:scaling>
          <c:orientation val="minMax"/>
          <c:max val="100"/>
        </c:scaling>
        <c:delete val="0"/>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Tur"/>
                    <a:ea typeface="Arial Tur"/>
                    <a:cs typeface="Arial Tur"/>
                  </a:defRPr>
                </a:pPr>
                <a:r>
                  <a:rPr lang="tr-TR"/>
                  <a:t>BAŞARI YÜZDESİ</a:t>
                </a:r>
              </a:p>
            </c:rich>
          </c:tx>
          <c:layout>
            <c:manualLayout>
              <c:xMode val="edge"/>
              <c:yMode val="edge"/>
              <c:x val="5.1014749916823772E-5"/>
              <c:y val="9.06131613066439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11445888"/>
        <c:crosses val="autoZero"/>
        <c:crossBetween val="between"/>
        <c:majorUnit val="10"/>
      </c:valAx>
      <c:spPr>
        <a:pattFill prst="pct5">
          <a:fgClr>
            <a:srgbClr val="FFFFFF"/>
          </a:fgClr>
          <a:bgClr>
            <a:srgbClr val="FFFFFF"/>
          </a:bgClr>
        </a:patt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15836457707021"/>
          <c:y val="0.33112689856328437"/>
          <c:w val="0.20392234958007652"/>
          <c:h val="0.34437197450581575"/>
        </c:manualLayout>
      </c:layout>
      <c:pieChart>
        <c:varyColors val="1"/>
        <c:ser>
          <c:idx val="0"/>
          <c:order val="0"/>
          <c:tx>
            <c:strRef>
              <c:f>'C3'!$Y$37</c:f>
              <c:strCache>
                <c:ptCount val="1"/>
                <c:pt idx="0">
                  <c:v>BAŞ.</c:v>
                </c:pt>
              </c:strCache>
            </c:strRef>
          </c:tx>
          <c:spPr>
            <a:solidFill>
              <a:srgbClr val="FF0000"/>
            </a:solidFill>
            <a:ln w="12700">
              <a:solidFill>
                <a:srgbClr val="000000"/>
              </a:solidFill>
              <a:prstDash val="solid"/>
            </a:ln>
          </c:spPr>
          <c:dPt>
            <c:idx val="0"/>
            <c:bubble3D val="0"/>
          </c:dPt>
          <c:dPt>
            <c:idx val="1"/>
            <c:bubble3D val="0"/>
            <c:spPr>
              <a:solidFill>
                <a:srgbClr val="FFFF99"/>
              </a:solidFill>
              <a:ln w="12700">
                <a:solidFill>
                  <a:srgbClr val="000000"/>
                </a:solidFill>
                <a:prstDash val="solid"/>
              </a:ln>
            </c:spPr>
          </c:dPt>
          <c:dLbls>
            <c:numFmt formatCode="0%" sourceLinked="0"/>
            <c:spPr>
              <a:noFill/>
              <a:ln w="25400">
                <a:noFill/>
              </a:ln>
            </c:spPr>
            <c:txPr>
              <a:bodyPr/>
              <a:lstStyle/>
              <a:p>
                <a:pPr>
                  <a:defRPr sz="800" b="1" i="0" u="none" strike="noStrike" baseline="0">
                    <a:solidFill>
                      <a:srgbClr val="000000"/>
                    </a:solidFill>
                    <a:latin typeface="Arial Tur"/>
                    <a:ea typeface="Arial Tur"/>
                    <a:cs typeface="Arial Tur"/>
                  </a:defRPr>
                </a:pPr>
                <a:endParaRPr lang="tr-TR"/>
              </a:p>
            </c:txPr>
            <c:showLegendKey val="0"/>
            <c:showVal val="0"/>
            <c:showCatName val="0"/>
            <c:showSerName val="0"/>
            <c:showPercent val="1"/>
            <c:showBubbleSize val="0"/>
            <c:showLeaderLines val="1"/>
          </c:dLbls>
          <c:cat>
            <c:numRef>
              <c:f>'C3'!$AL$38:$AL$39</c:f>
              <c:numCache>
                <c:formatCode>General</c:formatCode>
                <c:ptCount val="2"/>
              </c:numCache>
            </c:numRef>
          </c:cat>
          <c:val>
            <c:numRef>
              <c:f>'C3'!$Y$38:$Y$39</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4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46132418032728E-2"/>
          <c:y val="9.2383422009114813E-2"/>
          <c:w val="0.89233166875758885"/>
          <c:h val="0.68054622723972047"/>
        </c:manualLayout>
      </c:layout>
      <c:lineChart>
        <c:grouping val="standard"/>
        <c:varyColors val="0"/>
        <c:ser>
          <c:idx val="0"/>
          <c:order val="0"/>
          <c:dLbls>
            <c:showLegendKey val="0"/>
            <c:showVal val="1"/>
            <c:showCatName val="0"/>
            <c:showSerName val="0"/>
            <c:showPercent val="0"/>
            <c:showBubbleSize val="0"/>
            <c:showLeaderLines val="0"/>
          </c:dLbls>
          <c:val>
            <c:numRef>
              <c:f>'C3'!$G$19:$AM$19</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9">
                  <c:v>0</c:v>
                </c:pt>
                <c:pt idx="31">
                  <c:v>0</c:v>
                </c:pt>
                <c:pt idx="32">
                  <c:v>0</c:v>
                </c:pt>
              </c:numCache>
            </c:numRef>
          </c:val>
          <c:smooth val="0"/>
        </c:ser>
        <c:dLbls>
          <c:showLegendKey val="0"/>
          <c:showVal val="0"/>
          <c:showCatName val="0"/>
          <c:showSerName val="0"/>
          <c:showPercent val="0"/>
          <c:showBubbleSize val="0"/>
        </c:dLbls>
        <c:marker val="1"/>
        <c:smooth val="0"/>
        <c:axId val="111524480"/>
        <c:axId val="111526272"/>
      </c:lineChart>
      <c:catAx>
        <c:axId val="111524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tr-TR"/>
          </a:p>
        </c:txPr>
        <c:crossAx val="111526272"/>
        <c:crosses val="autoZero"/>
        <c:auto val="1"/>
        <c:lblAlgn val="ctr"/>
        <c:lblOffset val="100"/>
        <c:tickLblSkip val="1"/>
        <c:tickMarkSkip val="1"/>
        <c:noMultiLvlLbl val="0"/>
      </c:catAx>
      <c:valAx>
        <c:axId val="111526272"/>
        <c:scaling>
          <c:orientation val="minMax"/>
          <c:max val="100"/>
        </c:scaling>
        <c:delete val="0"/>
        <c:axPos val="l"/>
        <c:majorGridlines>
          <c:spPr>
            <a:ln w="3175">
              <a:solidFill>
                <a:srgbClr val="FFFFFF"/>
              </a:solidFill>
              <a:prstDash val="solid"/>
            </a:ln>
          </c:spPr>
        </c:majorGridlines>
        <c:numFmt formatCode="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pitchFamily="34" charset="0"/>
                <a:ea typeface="Tahoma"/>
                <a:cs typeface="Arial" pitchFamily="34" charset="0"/>
              </a:defRPr>
            </a:pPr>
            <a:endParaRPr lang="tr-TR"/>
          </a:p>
        </c:txPr>
        <c:crossAx val="111524480"/>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noFill/>
    <a:ln w="3175">
      <a:noFill/>
      <a:prstDash val="solid"/>
    </a:ln>
  </c:spPr>
  <c:txPr>
    <a:bodyPr/>
    <a:lstStyle/>
    <a:p>
      <a:pPr>
        <a:defRPr sz="875"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0878409386152E-2"/>
          <c:y val="6.6363831782544708E-2"/>
          <c:w val="0.91586239255404234"/>
          <c:h val="0.76083209514338201"/>
        </c:manualLayout>
      </c:layout>
      <c:barChart>
        <c:barDir val="col"/>
        <c:grouping val="clustered"/>
        <c:varyColors val="0"/>
        <c:ser>
          <c:idx val="0"/>
          <c:order val="0"/>
          <c:spPr>
            <a:solidFill>
              <a:srgbClr val="FFFF00"/>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Tur"/>
                    <a:ea typeface="Arial Tur"/>
                    <a:cs typeface="Arial Tur"/>
                  </a:defRPr>
                </a:pPr>
                <a:endParaRPr lang="tr-TR"/>
              </a:p>
            </c:txPr>
            <c:dLblPos val="outEnd"/>
            <c:showLegendKey val="0"/>
            <c:showVal val="1"/>
            <c:showCatName val="0"/>
            <c:showSerName val="0"/>
            <c:showPercent val="0"/>
            <c:showBubbleSize val="0"/>
            <c:showLeaderLines val="0"/>
          </c:dLbls>
          <c:val>
            <c:numRef>
              <c:f>'C3'!$G$19:$AM$19</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9">
                  <c:v>0</c:v>
                </c:pt>
                <c:pt idx="31">
                  <c:v>0</c:v>
                </c:pt>
                <c:pt idx="32">
                  <c:v>0</c:v>
                </c:pt>
              </c:numCache>
            </c:numRef>
          </c:val>
        </c:ser>
        <c:dLbls>
          <c:showLegendKey val="0"/>
          <c:showVal val="0"/>
          <c:showCatName val="0"/>
          <c:showSerName val="0"/>
          <c:showPercent val="0"/>
          <c:showBubbleSize val="0"/>
        </c:dLbls>
        <c:gapWidth val="150"/>
        <c:axId val="111644672"/>
        <c:axId val="111646208"/>
      </c:barChart>
      <c:catAx>
        <c:axId val="111644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75" b="0" i="0" u="none" strike="noStrike" baseline="0">
                <a:solidFill>
                  <a:srgbClr val="000000"/>
                </a:solidFill>
                <a:latin typeface="Arial Tur"/>
                <a:ea typeface="Arial Tur"/>
                <a:cs typeface="Arial Tur"/>
              </a:defRPr>
            </a:pPr>
            <a:endParaRPr lang="tr-TR"/>
          </a:p>
        </c:txPr>
        <c:crossAx val="111646208"/>
        <c:crosses val="autoZero"/>
        <c:auto val="1"/>
        <c:lblAlgn val="ctr"/>
        <c:lblOffset val="100"/>
        <c:tickLblSkip val="1"/>
        <c:tickMarkSkip val="1"/>
        <c:noMultiLvlLbl val="0"/>
      </c:catAx>
      <c:valAx>
        <c:axId val="111646208"/>
        <c:scaling>
          <c:orientation val="minMax"/>
          <c:max val="100"/>
        </c:scaling>
        <c:delete val="0"/>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Tur"/>
                    <a:ea typeface="Arial Tur"/>
                    <a:cs typeface="Arial Tur"/>
                  </a:defRPr>
                </a:pPr>
                <a:r>
                  <a:rPr lang="tr-TR"/>
                  <a:t>BAŞARI YÜZDESİ</a:t>
                </a:r>
              </a:p>
            </c:rich>
          </c:tx>
          <c:layout>
            <c:manualLayout>
              <c:xMode val="edge"/>
              <c:yMode val="edge"/>
              <c:x val="5.1014749916823772E-5"/>
              <c:y val="9.06131613066439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11644672"/>
        <c:crosses val="autoZero"/>
        <c:crossBetween val="between"/>
        <c:majorUnit val="10"/>
      </c:valAx>
      <c:spPr>
        <a:pattFill prst="pct5">
          <a:fgClr>
            <a:srgbClr val="FFFFFF"/>
          </a:fgClr>
          <a:bgClr>
            <a:srgbClr val="FFFFFF"/>
          </a:bgClr>
        </a:patt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15836457707021"/>
          <c:y val="0.33112689856328437"/>
          <c:w val="0.20392234958007652"/>
          <c:h val="0.34437197450581575"/>
        </c:manualLayout>
      </c:layout>
      <c:pieChart>
        <c:varyColors val="1"/>
        <c:ser>
          <c:idx val="0"/>
          <c:order val="0"/>
          <c:tx>
            <c:strRef>
              <c:f>'D3'!$Y$36</c:f>
              <c:strCache>
                <c:ptCount val="1"/>
                <c:pt idx="0">
                  <c:v>BAŞ.</c:v>
                </c:pt>
              </c:strCache>
            </c:strRef>
          </c:tx>
          <c:spPr>
            <a:solidFill>
              <a:srgbClr val="FF0000"/>
            </a:solidFill>
            <a:ln w="12700">
              <a:solidFill>
                <a:srgbClr val="000000"/>
              </a:solidFill>
              <a:prstDash val="solid"/>
            </a:ln>
          </c:spPr>
          <c:dPt>
            <c:idx val="0"/>
            <c:bubble3D val="0"/>
          </c:dPt>
          <c:dPt>
            <c:idx val="1"/>
            <c:bubble3D val="0"/>
            <c:spPr>
              <a:solidFill>
                <a:srgbClr val="FFFF99"/>
              </a:solidFill>
              <a:ln w="12700">
                <a:solidFill>
                  <a:srgbClr val="000000"/>
                </a:solidFill>
                <a:prstDash val="solid"/>
              </a:ln>
            </c:spPr>
          </c:dPt>
          <c:dLbls>
            <c:numFmt formatCode="0%" sourceLinked="0"/>
            <c:spPr>
              <a:noFill/>
              <a:ln w="25400">
                <a:noFill/>
              </a:ln>
            </c:spPr>
            <c:txPr>
              <a:bodyPr/>
              <a:lstStyle/>
              <a:p>
                <a:pPr>
                  <a:defRPr sz="800" b="1" i="0" u="none" strike="noStrike" baseline="0">
                    <a:solidFill>
                      <a:srgbClr val="000000"/>
                    </a:solidFill>
                    <a:latin typeface="Arial Tur"/>
                    <a:ea typeface="Arial Tur"/>
                    <a:cs typeface="Arial Tur"/>
                  </a:defRPr>
                </a:pPr>
                <a:endParaRPr lang="tr-TR"/>
              </a:p>
            </c:txPr>
            <c:showLegendKey val="0"/>
            <c:showVal val="0"/>
            <c:showCatName val="0"/>
            <c:showSerName val="0"/>
            <c:showPercent val="1"/>
            <c:showBubbleSize val="0"/>
            <c:showLeaderLines val="1"/>
          </c:dLbls>
          <c:cat>
            <c:numRef>
              <c:f>'D3'!$AD$37:$AD$38</c:f>
              <c:numCache>
                <c:formatCode>General</c:formatCode>
                <c:ptCount val="2"/>
              </c:numCache>
            </c:numRef>
          </c:cat>
          <c:val>
            <c:numRef>
              <c:f>'D3'!$Y$37:$Y$38</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4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46132418032728E-2"/>
          <c:y val="9.2383422009114813E-2"/>
          <c:w val="0.89233166875758885"/>
          <c:h val="0.68054622723972047"/>
        </c:manualLayout>
      </c:layout>
      <c:lineChart>
        <c:grouping val="standard"/>
        <c:varyColors val="0"/>
        <c:ser>
          <c:idx val="0"/>
          <c:order val="0"/>
          <c:dLbls>
            <c:showLegendKey val="0"/>
            <c:showVal val="1"/>
            <c:showCatName val="0"/>
            <c:showSerName val="0"/>
            <c:showPercent val="0"/>
            <c:showBubbleSize val="0"/>
            <c:showLeaderLines val="0"/>
          </c:dLbls>
          <c:val>
            <c:numRef>
              <c:f>'D3'!$G$18:$AE$18</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111232128"/>
        <c:axId val="111233664"/>
      </c:lineChart>
      <c:catAx>
        <c:axId val="111232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tr-TR"/>
          </a:p>
        </c:txPr>
        <c:crossAx val="111233664"/>
        <c:crosses val="autoZero"/>
        <c:auto val="1"/>
        <c:lblAlgn val="ctr"/>
        <c:lblOffset val="100"/>
        <c:tickLblSkip val="1"/>
        <c:tickMarkSkip val="1"/>
        <c:noMultiLvlLbl val="0"/>
      </c:catAx>
      <c:valAx>
        <c:axId val="111233664"/>
        <c:scaling>
          <c:orientation val="minMax"/>
          <c:max val="100"/>
        </c:scaling>
        <c:delete val="0"/>
        <c:axPos val="l"/>
        <c:majorGridlines>
          <c:spPr>
            <a:ln w="3175">
              <a:solidFill>
                <a:srgbClr val="FFFFFF"/>
              </a:solidFill>
              <a:prstDash val="solid"/>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pitchFamily="34" charset="0"/>
                <a:ea typeface="Tahoma"/>
                <a:cs typeface="Arial" pitchFamily="34" charset="0"/>
              </a:defRPr>
            </a:pPr>
            <a:endParaRPr lang="tr-TR"/>
          </a:p>
        </c:txPr>
        <c:crossAx val="111232128"/>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noFill/>
    <a:ln w="3175">
      <a:noFill/>
      <a:prstDash val="solid"/>
    </a:ln>
  </c:spPr>
  <c:txPr>
    <a:bodyPr/>
    <a:lstStyle/>
    <a:p>
      <a:pPr>
        <a:defRPr sz="875"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0878409386152E-2"/>
          <c:y val="6.6363831782544708E-2"/>
          <c:w val="0.91586239255404234"/>
          <c:h val="0.76083209514338201"/>
        </c:manualLayout>
      </c:layout>
      <c:barChart>
        <c:barDir val="col"/>
        <c:grouping val="clustered"/>
        <c:varyColors val="0"/>
        <c:ser>
          <c:idx val="0"/>
          <c:order val="0"/>
          <c:spPr>
            <a:solidFill>
              <a:srgbClr val="FFFF00"/>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Tur"/>
                    <a:ea typeface="Arial Tur"/>
                    <a:cs typeface="Arial Tur"/>
                  </a:defRPr>
                </a:pPr>
                <a:endParaRPr lang="tr-TR"/>
              </a:p>
            </c:txPr>
            <c:dLblPos val="outEnd"/>
            <c:showLegendKey val="0"/>
            <c:showVal val="1"/>
            <c:showCatName val="0"/>
            <c:showSerName val="0"/>
            <c:showPercent val="0"/>
            <c:showBubbleSize val="0"/>
            <c:showLeaderLines val="0"/>
          </c:dLbls>
          <c:val>
            <c:numRef>
              <c:f>'D3'!$G$18:$AE$18</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150"/>
        <c:axId val="111261952"/>
        <c:axId val="111267840"/>
      </c:barChart>
      <c:catAx>
        <c:axId val="11126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75" b="0" i="0" u="none" strike="noStrike" baseline="0">
                <a:solidFill>
                  <a:srgbClr val="000000"/>
                </a:solidFill>
                <a:latin typeface="Arial Tur"/>
                <a:ea typeface="Arial Tur"/>
                <a:cs typeface="Arial Tur"/>
              </a:defRPr>
            </a:pPr>
            <a:endParaRPr lang="tr-TR"/>
          </a:p>
        </c:txPr>
        <c:crossAx val="111267840"/>
        <c:crosses val="autoZero"/>
        <c:auto val="1"/>
        <c:lblAlgn val="ctr"/>
        <c:lblOffset val="100"/>
        <c:tickLblSkip val="1"/>
        <c:tickMarkSkip val="1"/>
        <c:noMultiLvlLbl val="0"/>
      </c:catAx>
      <c:valAx>
        <c:axId val="111267840"/>
        <c:scaling>
          <c:orientation val="minMax"/>
          <c:max val="100"/>
        </c:scaling>
        <c:delete val="0"/>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Tur"/>
                    <a:ea typeface="Arial Tur"/>
                    <a:cs typeface="Arial Tur"/>
                  </a:defRPr>
                </a:pPr>
                <a:r>
                  <a:rPr lang="tr-TR"/>
                  <a:t>BAŞARI YÜZDESİ</a:t>
                </a:r>
              </a:p>
            </c:rich>
          </c:tx>
          <c:layout>
            <c:manualLayout>
              <c:xMode val="edge"/>
              <c:yMode val="edge"/>
              <c:x val="5.1014749916823772E-5"/>
              <c:y val="9.06131613066439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11261952"/>
        <c:crosses val="autoZero"/>
        <c:crossBetween val="between"/>
        <c:majorUnit val="10"/>
      </c:valAx>
      <c:spPr>
        <a:pattFill prst="pct5">
          <a:fgClr>
            <a:srgbClr val="FFFFFF"/>
          </a:fgClr>
          <a:bgClr>
            <a:srgbClr val="FFFFFF"/>
          </a:bgClr>
        </a:patt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15836457707021"/>
          <c:y val="0.33112689856328437"/>
          <c:w val="0.20392234958007652"/>
          <c:h val="0.34437197450581575"/>
        </c:manualLayout>
      </c:layout>
      <c:pieChart>
        <c:varyColors val="1"/>
        <c:ser>
          <c:idx val="0"/>
          <c:order val="0"/>
          <c:tx>
            <c:strRef>
              <c:f>B!$Y$43</c:f>
              <c:strCache>
                <c:ptCount val="1"/>
                <c:pt idx="0">
                  <c:v>BAŞ.</c:v>
                </c:pt>
              </c:strCache>
            </c:strRef>
          </c:tx>
          <c:spPr>
            <a:solidFill>
              <a:srgbClr val="FF0000"/>
            </a:solidFill>
            <a:ln w="12700">
              <a:solidFill>
                <a:srgbClr val="000000"/>
              </a:solidFill>
              <a:prstDash val="solid"/>
            </a:ln>
          </c:spPr>
          <c:dPt>
            <c:idx val="0"/>
            <c:bubble3D val="0"/>
          </c:dPt>
          <c:dPt>
            <c:idx val="1"/>
            <c:bubble3D val="0"/>
            <c:spPr>
              <a:solidFill>
                <a:srgbClr val="FFFF99"/>
              </a:solidFill>
              <a:ln w="12700">
                <a:solidFill>
                  <a:srgbClr val="000000"/>
                </a:solidFill>
                <a:prstDash val="solid"/>
              </a:ln>
            </c:spPr>
          </c:dPt>
          <c:dLbls>
            <c:numFmt formatCode="0%" sourceLinked="0"/>
            <c:spPr>
              <a:noFill/>
              <a:ln w="25400">
                <a:noFill/>
              </a:ln>
            </c:spPr>
            <c:txPr>
              <a:bodyPr/>
              <a:lstStyle/>
              <a:p>
                <a:pPr>
                  <a:defRPr sz="800" b="1" i="0" u="none" strike="noStrike" baseline="0">
                    <a:solidFill>
                      <a:srgbClr val="000000"/>
                    </a:solidFill>
                    <a:latin typeface="Arial Tur"/>
                    <a:ea typeface="Arial Tur"/>
                    <a:cs typeface="Arial Tur"/>
                  </a:defRPr>
                </a:pPr>
                <a:endParaRPr lang="tr-TR"/>
              </a:p>
            </c:txPr>
            <c:showLegendKey val="0"/>
            <c:showVal val="0"/>
            <c:showCatName val="0"/>
            <c:showSerName val="0"/>
            <c:showPercent val="1"/>
            <c:showBubbleSize val="0"/>
            <c:showLeaderLines val="1"/>
          </c:dLbls>
          <c:cat>
            <c:numRef>
              <c:f>B!$AD$44:$AD$45</c:f>
              <c:numCache>
                <c:formatCode>General</c:formatCode>
                <c:ptCount val="2"/>
              </c:numCache>
            </c:numRef>
          </c:cat>
          <c:val>
            <c:numRef>
              <c:f>B!$Y$44:$Y$45</c:f>
              <c:numCache>
                <c:formatCode>0.000000000</c:formatCode>
                <c:ptCount val="2"/>
                <c:pt idx="0">
                  <c:v>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4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46132418032728E-2"/>
          <c:y val="9.2383422009114813E-2"/>
          <c:w val="0.89233166875758885"/>
          <c:h val="0.68054622723972047"/>
        </c:manualLayout>
      </c:layout>
      <c:lineChart>
        <c:grouping val="standard"/>
        <c:varyColors val="0"/>
        <c:ser>
          <c:idx val="0"/>
          <c:order val="0"/>
          <c:dLbls>
            <c:showLegendKey val="0"/>
            <c:showVal val="1"/>
            <c:showCatName val="0"/>
            <c:showSerName val="0"/>
            <c:showPercent val="0"/>
            <c:showBubbleSize val="0"/>
            <c:showLeaderLines val="0"/>
          </c:dLbls>
          <c:val>
            <c:numRef>
              <c:f>B!$G$25:$AE$25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109942272"/>
        <c:axId val="109943808"/>
      </c:lineChart>
      <c:catAx>
        <c:axId val="10994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tr-TR"/>
          </a:p>
        </c:txPr>
        <c:crossAx val="109943808"/>
        <c:crosses val="autoZero"/>
        <c:auto val="1"/>
        <c:lblAlgn val="ctr"/>
        <c:lblOffset val="100"/>
        <c:tickLblSkip val="1"/>
        <c:tickMarkSkip val="1"/>
        <c:noMultiLvlLbl val="0"/>
      </c:catAx>
      <c:valAx>
        <c:axId val="109943808"/>
        <c:scaling>
          <c:orientation val="minMax"/>
          <c:max val="100"/>
        </c:scaling>
        <c:delete val="0"/>
        <c:axPos val="l"/>
        <c:majorGridlines>
          <c:spPr>
            <a:ln w="3175">
              <a:solidFill>
                <a:srgbClr val="FFFFFF"/>
              </a:solidFill>
              <a:prstDash val="solid"/>
            </a:ln>
          </c:spPr>
        </c:majorGridlines>
        <c:numFmt formatCode="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pitchFamily="34" charset="0"/>
                <a:ea typeface="Tahoma"/>
                <a:cs typeface="Arial" pitchFamily="34" charset="0"/>
              </a:defRPr>
            </a:pPr>
            <a:endParaRPr lang="tr-TR"/>
          </a:p>
        </c:txPr>
        <c:crossAx val="10994227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noFill/>
    <a:ln w="3175">
      <a:noFill/>
      <a:prstDash val="solid"/>
    </a:ln>
  </c:spPr>
  <c:txPr>
    <a:bodyPr/>
    <a:lstStyle/>
    <a:p>
      <a:pPr>
        <a:defRPr sz="875"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0878409386152E-2"/>
          <c:y val="6.6363831782544708E-2"/>
          <c:w val="0.91586239255404234"/>
          <c:h val="0.76083209514338201"/>
        </c:manualLayout>
      </c:layout>
      <c:barChart>
        <c:barDir val="col"/>
        <c:grouping val="clustered"/>
        <c:varyColors val="0"/>
        <c:ser>
          <c:idx val="0"/>
          <c:order val="0"/>
          <c:spPr>
            <a:solidFill>
              <a:srgbClr val="FFFF00"/>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Tur"/>
                    <a:ea typeface="Arial Tur"/>
                    <a:cs typeface="Arial Tur"/>
                  </a:defRPr>
                </a:pPr>
                <a:endParaRPr lang="tr-TR"/>
              </a:p>
            </c:txPr>
            <c:dLblPos val="outEnd"/>
            <c:showLegendKey val="0"/>
            <c:showVal val="1"/>
            <c:showCatName val="0"/>
            <c:showSerName val="0"/>
            <c:showPercent val="0"/>
            <c:showBubbleSize val="0"/>
            <c:showLeaderLines val="0"/>
          </c:dLbls>
          <c:val>
            <c:numRef>
              <c:f>B!$G$25:$AE$25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150"/>
        <c:axId val="109988480"/>
        <c:axId val="109990272"/>
      </c:barChart>
      <c:catAx>
        <c:axId val="109988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75" b="0" i="0" u="none" strike="noStrike" baseline="0">
                <a:solidFill>
                  <a:srgbClr val="000000"/>
                </a:solidFill>
                <a:latin typeface="Arial Tur"/>
                <a:ea typeface="Arial Tur"/>
                <a:cs typeface="Arial Tur"/>
              </a:defRPr>
            </a:pPr>
            <a:endParaRPr lang="tr-TR"/>
          </a:p>
        </c:txPr>
        <c:crossAx val="109990272"/>
        <c:crosses val="autoZero"/>
        <c:auto val="1"/>
        <c:lblAlgn val="ctr"/>
        <c:lblOffset val="100"/>
        <c:tickLblSkip val="1"/>
        <c:tickMarkSkip val="1"/>
        <c:noMultiLvlLbl val="0"/>
      </c:catAx>
      <c:valAx>
        <c:axId val="109990272"/>
        <c:scaling>
          <c:orientation val="minMax"/>
          <c:max val="100"/>
        </c:scaling>
        <c:delete val="0"/>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Tur"/>
                    <a:ea typeface="Arial Tur"/>
                    <a:cs typeface="Arial Tur"/>
                  </a:defRPr>
                </a:pPr>
                <a:r>
                  <a:rPr lang="tr-TR"/>
                  <a:t>BAŞARI YÜZDESİ</a:t>
                </a:r>
              </a:p>
            </c:rich>
          </c:tx>
          <c:layout>
            <c:manualLayout>
              <c:xMode val="edge"/>
              <c:yMode val="edge"/>
              <c:x val="5.1014749916823772E-5"/>
              <c:y val="9.06131613066439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09988480"/>
        <c:crosses val="autoZero"/>
        <c:crossBetween val="between"/>
        <c:majorUnit val="10"/>
      </c:valAx>
      <c:spPr>
        <a:pattFill prst="pct5">
          <a:fgClr>
            <a:srgbClr val="FFFFFF"/>
          </a:fgClr>
          <a:bgClr>
            <a:srgbClr val="FFFFFF"/>
          </a:bgClr>
        </a:patt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15836457707021"/>
          <c:y val="0.33112689856328437"/>
          <c:w val="0.20392234958007652"/>
          <c:h val="0.34437197450581575"/>
        </c:manualLayout>
      </c:layout>
      <c:pieChart>
        <c:varyColors val="1"/>
        <c:ser>
          <c:idx val="0"/>
          <c:order val="0"/>
          <c:tx>
            <c:strRef>
              <c:f>'C'!$Y$37</c:f>
              <c:strCache>
                <c:ptCount val="1"/>
                <c:pt idx="0">
                  <c:v>BAŞ.</c:v>
                </c:pt>
              </c:strCache>
            </c:strRef>
          </c:tx>
          <c:spPr>
            <a:solidFill>
              <a:srgbClr val="FF0000"/>
            </a:solidFill>
            <a:ln w="12700">
              <a:solidFill>
                <a:srgbClr val="000000"/>
              </a:solidFill>
              <a:prstDash val="solid"/>
            </a:ln>
          </c:spPr>
          <c:dPt>
            <c:idx val="0"/>
            <c:bubble3D val="0"/>
          </c:dPt>
          <c:dPt>
            <c:idx val="1"/>
            <c:bubble3D val="0"/>
            <c:spPr>
              <a:solidFill>
                <a:srgbClr val="FFFF99"/>
              </a:solidFill>
              <a:ln w="12700">
                <a:solidFill>
                  <a:srgbClr val="000000"/>
                </a:solidFill>
                <a:prstDash val="solid"/>
              </a:ln>
            </c:spPr>
          </c:dPt>
          <c:dLbls>
            <c:numFmt formatCode="0%" sourceLinked="0"/>
            <c:spPr>
              <a:noFill/>
              <a:ln w="25400">
                <a:noFill/>
              </a:ln>
            </c:spPr>
            <c:txPr>
              <a:bodyPr/>
              <a:lstStyle/>
              <a:p>
                <a:pPr>
                  <a:defRPr sz="800" b="1" i="0" u="none" strike="noStrike" baseline="0">
                    <a:solidFill>
                      <a:srgbClr val="000000"/>
                    </a:solidFill>
                    <a:latin typeface="Arial Tur"/>
                    <a:ea typeface="Arial Tur"/>
                    <a:cs typeface="Arial Tur"/>
                  </a:defRPr>
                </a:pPr>
                <a:endParaRPr lang="tr-TR"/>
              </a:p>
            </c:txPr>
            <c:showLegendKey val="0"/>
            <c:showVal val="0"/>
            <c:showCatName val="0"/>
            <c:showSerName val="0"/>
            <c:showPercent val="1"/>
            <c:showBubbleSize val="0"/>
            <c:showLeaderLines val="1"/>
          </c:dLbls>
          <c:cat>
            <c:numRef>
              <c:f>'C'!$AD$38:$AD$39</c:f>
              <c:numCache>
                <c:formatCode>General</c:formatCode>
                <c:ptCount val="2"/>
              </c:numCache>
            </c:numRef>
          </c:cat>
          <c:val>
            <c:numRef>
              <c:f>'C'!$Y$38:$Y$39</c:f>
              <c:numCache>
                <c:formatCode>General</c:formatCode>
                <c:ptCount val="2"/>
                <c:pt idx="0">
                  <c:v>100</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4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46132418032728E-2"/>
          <c:y val="9.2383422009114813E-2"/>
          <c:w val="0.89233166875758885"/>
          <c:h val="0.68054622723972047"/>
        </c:manualLayout>
      </c:layout>
      <c:lineChart>
        <c:grouping val="standard"/>
        <c:varyColors val="0"/>
        <c:ser>
          <c:idx val="0"/>
          <c:order val="0"/>
          <c:dLbls>
            <c:showLegendKey val="0"/>
            <c:showVal val="1"/>
            <c:showCatName val="0"/>
            <c:showSerName val="0"/>
            <c:showPercent val="0"/>
            <c:showBubbleSize val="0"/>
            <c:showLeaderLines val="0"/>
          </c:dLbls>
          <c:val>
            <c:numRef>
              <c:f>'C'!$G$19:$AE$19</c:f>
              <c:numCache>
                <c:formatCode>0</c:formatCode>
                <c:ptCount val="25"/>
                <c:pt idx="0">
                  <c:v>84.444444444444443</c:v>
                </c:pt>
                <c:pt idx="1">
                  <c:v>43.888888888888893</c:v>
                </c:pt>
                <c:pt idx="2">
                  <c:v>51.111111111111107</c:v>
                </c:pt>
                <c:pt idx="3">
                  <c:v>95.555555555555557</c:v>
                </c:pt>
                <c:pt idx="4">
                  <c:v>51.999999999999993</c:v>
                </c:pt>
                <c:pt idx="5">
                  <c:v>28.055555555555554</c:v>
                </c:pt>
                <c:pt idx="6">
                  <c:v>34.444444444444443</c:v>
                </c:pt>
                <c:pt idx="7">
                  <c:v>51.111111111111107</c:v>
                </c:pt>
                <c:pt idx="8">
                  <c:v>60</c:v>
                </c:pt>
                <c:pt idx="9">
                  <c:v>37.777777777777779</c:v>
                </c:pt>
                <c:pt idx="10">
                  <c:v>7.7777777777777777</c:v>
                </c:pt>
                <c:pt idx="11">
                  <c:v>80</c:v>
                </c:pt>
                <c:pt idx="12">
                  <c:v>118.33333333333334</c:v>
                </c:pt>
                <c:pt idx="13">
                  <c:v>41.111111111111107</c:v>
                </c:pt>
                <c:pt idx="14">
                  <c:v>0</c:v>
                </c:pt>
                <c:pt idx="15">
                  <c:v>0</c:v>
                </c:pt>
                <c:pt idx="16">
                  <c:v>0</c:v>
                </c:pt>
                <c:pt idx="17">
                  <c:v>0</c:v>
                </c:pt>
                <c:pt idx="18">
                  <c:v>0</c:v>
                </c:pt>
                <c:pt idx="19">
                  <c:v>0</c:v>
                </c:pt>
                <c:pt idx="20">
                  <c:v>0</c:v>
                </c:pt>
                <c:pt idx="21">
                  <c:v>0</c:v>
                </c:pt>
                <c:pt idx="22">
                  <c:v>0</c:v>
                </c:pt>
                <c:pt idx="23">
                  <c:v>0</c:v>
                </c:pt>
                <c:pt idx="24">
                  <c:v>0</c:v>
                </c:pt>
              </c:numCache>
            </c:numRef>
          </c:val>
          <c:smooth val="0"/>
        </c:ser>
        <c:dLbls>
          <c:showLegendKey val="0"/>
          <c:showVal val="0"/>
          <c:showCatName val="0"/>
          <c:showSerName val="0"/>
          <c:showPercent val="0"/>
          <c:showBubbleSize val="0"/>
        </c:dLbls>
        <c:marker val="1"/>
        <c:smooth val="0"/>
        <c:axId val="109741952"/>
        <c:axId val="109743488"/>
      </c:lineChart>
      <c:catAx>
        <c:axId val="10974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tr-TR"/>
          </a:p>
        </c:txPr>
        <c:crossAx val="109743488"/>
        <c:crosses val="autoZero"/>
        <c:auto val="1"/>
        <c:lblAlgn val="ctr"/>
        <c:lblOffset val="100"/>
        <c:tickLblSkip val="1"/>
        <c:tickMarkSkip val="1"/>
        <c:noMultiLvlLbl val="0"/>
      </c:catAx>
      <c:valAx>
        <c:axId val="109743488"/>
        <c:scaling>
          <c:orientation val="minMax"/>
          <c:max val="100"/>
        </c:scaling>
        <c:delete val="0"/>
        <c:axPos val="l"/>
        <c:majorGridlines>
          <c:spPr>
            <a:ln w="3175">
              <a:solidFill>
                <a:srgbClr val="FFFFFF"/>
              </a:solidFill>
              <a:prstDash val="solid"/>
            </a:ln>
          </c:spPr>
        </c:majorGridlines>
        <c:numFmt formatCode="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pitchFamily="34" charset="0"/>
                <a:ea typeface="Tahoma"/>
                <a:cs typeface="Arial" pitchFamily="34" charset="0"/>
              </a:defRPr>
            </a:pPr>
            <a:endParaRPr lang="tr-TR"/>
          </a:p>
        </c:txPr>
        <c:crossAx val="10974195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noFill/>
    <a:ln w="3175">
      <a:noFill/>
      <a:prstDash val="solid"/>
    </a:ln>
  </c:spPr>
  <c:txPr>
    <a:bodyPr/>
    <a:lstStyle/>
    <a:p>
      <a:pPr>
        <a:defRPr sz="875"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0878409386152E-2"/>
          <c:y val="6.6363831782544708E-2"/>
          <c:w val="0.91586239255404234"/>
          <c:h val="0.76083209514338201"/>
        </c:manualLayout>
      </c:layout>
      <c:barChart>
        <c:barDir val="col"/>
        <c:grouping val="clustered"/>
        <c:varyColors val="0"/>
        <c:ser>
          <c:idx val="0"/>
          <c:order val="0"/>
          <c:spPr>
            <a:solidFill>
              <a:srgbClr val="FFFF00"/>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Tur"/>
                    <a:ea typeface="Arial Tur"/>
                    <a:cs typeface="Arial Tur"/>
                  </a:defRPr>
                </a:pPr>
                <a:endParaRPr lang="tr-TR"/>
              </a:p>
            </c:txPr>
            <c:dLblPos val="outEnd"/>
            <c:showLegendKey val="0"/>
            <c:showVal val="1"/>
            <c:showCatName val="0"/>
            <c:showSerName val="0"/>
            <c:showPercent val="0"/>
            <c:showBubbleSize val="0"/>
            <c:showLeaderLines val="0"/>
          </c:dLbls>
          <c:val>
            <c:numRef>
              <c:f>'C'!$G$19:$AE$19</c:f>
              <c:numCache>
                <c:formatCode>0</c:formatCode>
                <c:ptCount val="25"/>
                <c:pt idx="0">
                  <c:v>84.444444444444443</c:v>
                </c:pt>
                <c:pt idx="1">
                  <c:v>43.888888888888893</c:v>
                </c:pt>
                <c:pt idx="2">
                  <c:v>51.111111111111107</c:v>
                </c:pt>
                <c:pt idx="3">
                  <c:v>95.555555555555557</c:v>
                </c:pt>
                <c:pt idx="4">
                  <c:v>51.999999999999993</c:v>
                </c:pt>
                <c:pt idx="5">
                  <c:v>28.055555555555554</c:v>
                </c:pt>
                <c:pt idx="6">
                  <c:v>34.444444444444443</c:v>
                </c:pt>
                <c:pt idx="7">
                  <c:v>51.111111111111107</c:v>
                </c:pt>
                <c:pt idx="8">
                  <c:v>60</c:v>
                </c:pt>
                <c:pt idx="9">
                  <c:v>37.777777777777779</c:v>
                </c:pt>
                <c:pt idx="10">
                  <c:v>7.7777777777777777</c:v>
                </c:pt>
                <c:pt idx="11">
                  <c:v>80</c:v>
                </c:pt>
                <c:pt idx="12">
                  <c:v>118.33333333333334</c:v>
                </c:pt>
                <c:pt idx="13">
                  <c:v>41.111111111111107</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150"/>
        <c:axId val="109759488"/>
        <c:axId val="109863680"/>
      </c:barChart>
      <c:catAx>
        <c:axId val="109759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675" b="0" i="0" u="none" strike="noStrike" baseline="0">
                <a:solidFill>
                  <a:srgbClr val="000000"/>
                </a:solidFill>
                <a:latin typeface="Arial Tur"/>
                <a:ea typeface="Arial Tur"/>
                <a:cs typeface="Arial Tur"/>
              </a:defRPr>
            </a:pPr>
            <a:endParaRPr lang="tr-TR"/>
          </a:p>
        </c:txPr>
        <c:crossAx val="109863680"/>
        <c:crosses val="autoZero"/>
        <c:auto val="1"/>
        <c:lblAlgn val="ctr"/>
        <c:lblOffset val="100"/>
        <c:tickLblSkip val="1"/>
        <c:tickMarkSkip val="1"/>
        <c:noMultiLvlLbl val="0"/>
      </c:catAx>
      <c:valAx>
        <c:axId val="109863680"/>
        <c:scaling>
          <c:orientation val="minMax"/>
          <c:max val="100"/>
        </c:scaling>
        <c:delete val="0"/>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Tur"/>
                    <a:ea typeface="Arial Tur"/>
                    <a:cs typeface="Arial Tur"/>
                  </a:defRPr>
                </a:pPr>
                <a:r>
                  <a:rPr lang="tr-TR"/>
                  <a:t>BAŞARI YÜZDESİ</a:t>
                </a:r>
              </a:p>
            </c:rich>
          </c:tx>
          <c:layout>
            <c:manualLayout>
              <c:xMode val="edge"/>
              <c:yMode val="edge"/>
              <c:x val="5.1014749916823772E-5"/>
              <c:y val="9.06131613066439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09759488"/>
        <c:crosses val="autoZero"/>
        <c:crossBetween val="between"/>
        <c:majorUnit val="10"/>
      </c:valAx>
      <c:spPr>
        <a:pattFill prst="pct5">
          <a:fgClr>
            <a:srgbClr val="FFFFFF"/>
          </a:fgClr>
          <a:bgClr>
            <a:srgbClr val="FFFFFF"/>
          </a:bgClr>
        </a:patt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24</xdr:col>
      <xdr:colOff>19050</xdr:colOff>
      <xdr:row>43</xdr:row>
      <xdr:rowOff>66675</xdr:rowOff>
    </xdr:from>
    <xdr:to>
      <xdr:col>33</xdr:col>
      <xdr:colOff>95250</xdr:colOff>
      <xdr:row>51</xdr:row>
      <xdr:rowOff>9525</xdr:rowOff>
    </xdr:to>
    <xdr:graphicFrame macro="">
      <xdr:nvGraphicFramePr>
        <xdr:cNvPr id="2844869"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142875</xdr:colOff>
      <xdr:row>29</xdr:row>
      <xdr:rowOff>219075</xdr:rowOff>
    </xdr:from>
    <xdr:to>
      <xdr:col>34</xdr:col>
      <xdr:colOff>19050</xdr:colOff>
      <xdr:row>40</xdr:row>
      <xdr:rowOff>95250</xdr:rowOff>
    </xdr:to>
    <xdr:graphicFrame macro="">
      <xdr:nvGraphicFramePr>
        <xdr:cNvPr id="2844870"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30</xdr:row>
      <xdr:rowOff>9525</xdr:rowOff>
    </xdr:from>
    <xdr:to>
      <xdr:col>16</xdr:col>
      <xdr:colOff>238125</xdr:colOff>
      <xdr:row>39</xdr:row>
      <xdr:rowOff>114300</xdr:rowOff>
    </xdr:to>
    <xdr:graphicFrame macro="">
      <xdr:nvGraphicFramePr>
        <xdr:cNvPr id="28448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19050</xdr:colOff>
      <xdr:row>35</xdr:row>
      <xdr:rowOff>171450</xdr:rowOff>
    </xdr:from>
    <xdr:to>
      <xdr:col>34</xdr:col>
      <xdr:colOff>95250</xdr:colOff>
      <xdr:row>43</xdr:row>
      <xdr:rowOff>114300</xdr:rowOff>
    </xdr:to>
    <xdr:graphicFrame macro="">
      <xdr:nvGraphicFramePr>
        <xdr:cNvPr id="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142875</xdr:colOff>
      <xdr:row>23</xdr:row>
      <xdr:rowOff>219075</xdr:rowOff>
    </xdr:from>
    <xdr:to>
      <xdr:col>42</xdr:col>
      <xdr:colOff>19050</xdr:colOff>
      <xdr:row>34</xdr:row>
      <xdr:rowOff>95250</xdr:rowOff>
    </xdr:to>
    <xdr:graphicFrame macro="">
      <xdr:nvGraphicFramePr>
        <xdr:cNvPr id="6"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24</xdr:row>
      <xdr:rowOff>9525</xdr:rowOff>
    </xdr:from>
    <xdr:to>
      <xdr:col>16</xdr:col>
      <xdr:colOff>238125</xdr:colOff>
      <xdr:row>33</xdr:row>
      <xdr:rowOff>114300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19050</xdr:colOff>
      <xdr:row>37</xdr:row>
      <xdr:rowOff>171450</xdr:rowOff>
    </xdr:from>
    <xdr:to>
      <xdr:col>41</xdr:col>
      <xdr:colOff>95250</xdr:colOff>
      <xdr:row>45</xdr:row>
      <xdr:rowOff>114300</xdr:rowOff>
    </xdr:to>
    <xdr:graphicFrame macro="">
      <xdr:nvGraphicFramePr>
        <xdr:cNvPr id="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142875</xdr:colOff>
      <xdr:row>23</xdr:row>
      <xdr:rowOff>219075</xdr:rowOff>
    </xdr:from>
    <xdr:to>
      <xdr:col>42</xdr:col>
      <xdr:colOff>19050</xdr:colOff>
      <xdr:row>34</xdr:row>
      <xdr:rowOff>95250</xdr:rowOff>
    </xdr:to>
    <xdr:graphicFrame macro="">
      <xdr:nvGraphicFramePr>
        <xdr:cNvPr id="3"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24</xdr:row>
      <xdr:rowOff>9525</xdr:rowOff>
    </xdr:from>
    <xdr:to>
      <xdr:col>16</xdr:col>
      <xdr:colOff>238125</xdr:colOff>
      <xdr:row>33</xdr:row>
      <xdr:rowOff>114300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19050</xdr:colOff>
      <xdr:row>36</xdr:row>
      <xdr:rowOff>171450</xdr:rowOff>
    </xdr:from>
    <xdr:to>
      <xdr:col>40</xdr:col>
      <xdr:colOff>95250</xdr:colOff>
      <xdr:row>44</xdr:row>
      <xdr:rowOff>114300</xdr:rowOff>
    </xdr:to>
    <xdr:graphicFrame macro="">
      <xdr:nvGraphicFramePr>
        <xdr:cNvPr id="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142875</xdr:colOff>
      <xdr:row>22</xdr:row>
      <xdr:rowOff>219075</xdr:rowOff>
    </xdr:from>
    <xdr:to>
      <xdr:col>41</xdr:col>
      <xdr:colOff>19050</xdr:colOff>
      <xdr:row>33</xdr:row>
      <xdr:rowOff>95250</xdr:rowOff>
    </xdr:to>
    <xdr:graphicFrame macro="">
      <xdr:nvGraphicFramePr>
        <xdr:cNvPr id="3"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23</xdr:row>
      <xdr:rowOff>9525</xdr:rowOff>
    </xdr:from>
    <xdr:to>
      <xdr:col>16</xdr:col>
      <xdr:colOff>238125</xdr:colOff>
      <xdr:row>32</xdr:row>
      <xdr:rowOff>114300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19050</xdr:colOff>
      <xdr:row>43</xdr:row>
      <xdr:rowOff>171450</xdr:rowOff>
    </xdr:from>
    <xdr:to>
      <xdr:col>33</xdr:col>
      <xdr:colOff>95250</xdr:colOff>
      <xdr:row>51</xdr:row>
      <xdr:rowOff>114300</xdr:rowOff>
    </xdr:to>
    <xdr:graphicFrame macro="">
      <xdr:nvGraphicFramePr>
        <xdr:cNvPr id="4415537"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142875</xdr:colOff>
      <xdr:row>29</xdr:row>
      <xdr:rowOff>219075</xdr:rowOff>
    </xdr:from>
    <xdr:to>
      <xdr:col>34</xdr:col>
      <xdr:colOff>19050</xdr:colOff>
      <xdr:row>40</xdr:row>
      <xdr:rowOff>95250</xdr:rowOff>
    </xdr:to>
    <xdr:graphicFrame macro="">
      <xdr:nvGraphicFramePr>
        <xdr:cNvPr id="4415538"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30</xdr:row>
      <xdr:rowOff>9525</xdr:rowOff>
    </xdr:from>
    <xdr:to>
      <xdr:col>16</xdr:col>
      <xdr:colOff>238125</xdr:colOff>
      <xdr:row>39</xdr:row>
      <xdr:rowOff>114300</xdr:rowOff>
    </xdr:to>
    <xdr:graphicFrame macro="">
      <xdr:nvGraphicFramePr>
        <xdr:cNvPr id="44155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19050</xdr:colOff>
      <xdr:row>37</xdr:row>
      <xdr:rowOff>171450</xdr:rowOff>
    </xdr:from>
    <xdr:to>
      <xdr:col>33</xdr:col>
      <xdr:colOff>95250</xdr:colOff>
      <xdr:row>45</xdr:row>
      <xdr:rowOff>114300</xdr:rowOff>
    </xdr:to>
    <xdr:graphicFrame macro="">
      <xdr:nvGraphicFramePr>
        <xdr:cNvPr id="4416561"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142875</xdr:colOff>
      <xdr:row>23</xdr:row>
      <xdr:rowOff>219075</xdr:rowOff>
    </xdr:from>
    <xdr:to>
      <xdr:col>34</xdr:col>
      <xdr:colOff>19050</xdr:colOff>
      <xdr:row>34</xdr:row>
      <xdr:rowOff>95250</xdr:rowOff>
    </xdr:to>
    <xdr:graphicFrame macro="">
      <xdr:nvGraphicFramePr>
        <xdr:cNvPr id="4416562"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24</xdr:row>
      <xdr:rowOff>9525</xdr:rowOff>
    </xdr:from>
    <xdr:to>
      <xdr:col>16</xdr:col>
      <xdr:colOff>238125</xdr:colOff>
      <xdr:row>33</xdr:row>
      <xdr:rowOff>114300</xdr:rowOff>
    </xdr:to>
    <xdr:graphicFrame macro="">
      <xdr:nvGraphicFramePr>
        <xdr:cNvPr id="44165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19050</xdr:colOff>
      <xdr:row>36</xdr:row>
      <xdr:rowOff>171450</xdr:rowOff>
    </xdr:from>
    <xdr:to>
      <xdr:col>33</xdr:col>
      <xdr:colOff>95250</xdr:colOff>
      <xdr:row>44</xdr:row>
      <xdr:rowOff>114300</xdr:rowOff>
    </xdr:to>
    <xdr:graphicFrame macro="">
      <xdr:nvGraphicFramePr>
        <xdr:cNvPr id="4417585"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142875</xdr:colOff>
      <xdr:row>22</xdr:row>
      <xdr:rowOff>219075</xdr:rowOff>
    </xdr:from>
    <xdr:to>
      <xdr:col>34</xdr:col>
      <xdr:colOff>19050</xdr:colOff>
      <xdr:row>33</xdr:row>
      <xdr:rowOff>95250</xdr:rowOff>
    </xdr:to>
    <xdr:graphicFrame macro="">
      <xdr:nvGraphicFramePr>
        <xdr:cNvPr id="4417586"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23</xdr:row>
      <xdr:rowOff>9525</xdr:rowOff>
    </xdr:from>
    <xdr:to>
      <xdr:col>16</xdr:col>
      <xdr:colOff>238125</xdr:colOff>
      <xdr:row>32</xdr:row>
      <xdr:rowOff>114300</xdr:rowOff>
    </xdr:to>
    <xdr:graphicFrame macro="">
      <xdr:nvGraphicFramePr>
        <xdr:cNvPr id="44175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19050</xdr:colOff>
      <xdr:row>43</xdr:row>
      <xdr:rowOff>66675</xdr:rowOff>
    </xdr:from>
    <xdr:to>
      <xdr:col>33</xdr:col>
      <xdr:colOff>95250</xdr:colOff>
      <xdr:row>51</xdr:row>
      <xdr:rowOff>9525</xdr:rowOff>
    </xdr:to>
    <xdr:graphicFrame macro="">
      <xdr:nvGraphicFramePr>
        <xdr:cNvPr id="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142875</xdr:colOff>
      <xdr:row>29</xdr:row>
      <xdr:rowOff>219075</xdr:rowOff>
    </xdr:from>
    <xdr:to>
      <xdr:col>34</xdr:col>
      <xdr:colOff>19050</xdr:colOff>
      <xdr:row>40</xdr:row>
      <xdr:rowOff>95250</xdr:rowOff>
    </xdr:to>
    <xdr:graphicFrame macro="">
      <xdr:nvGraphicFramePr>
        <xdr:cNvPr id="3"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30</xdr:row>
      <xdr:rowOff>9525</xdr:rowOff>
    </xdr:from>
    <xdr:to>
      <xdr:col>16</xdr:col>
      <xdr:colOff>238125</xdr:colOff>
      <xdr:row>39</xdr:row>
      <xdr:rowOff>114300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19050</xdr:colOff>
      <xdr:row>43</xdr:row>
      <xdr:rowOff>171450</xdr:rowOff>
    </xdr:from>
    <xdr:to>
      <xdr:col>33</xdr:col>
      <xdr:colOff>95250</xdr:colOff>
      <xdr:row>51</xdr:row>
      <xdr:rowOff>114300</xdr:rowOff>
    </xdr:to>
    <xdr:graphicFrame macro="">
      <xdr:nvGraphicFramePr>
        <xdr:cNvPr id="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142875</xdr:colOff>
      <xdr:row>29</xdr:row>
      <xdr:rowOff>219075</xdr:rowOff>
    </xdr:from>
    <xdr:to>
      <xdr:col>34</xdr:col>
      <xdr:colOff>19050</xdr:colOff>
      <xdr:row>40</xdr:row>
      <xdr:rowOff>95250</xdr:rowOff>
    </xdr:to>
    <xdr:graphicFrame macro="">
      <xdr:nvGraphicFramePr>
        <xdr:cNvPr id="3"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30</xdr:row>
      <xdr:rowOff>9525</xdr:rowOff>
    </xdr:from>
    <xdr:to>
      <xdr:col>16</xdr:col>
      <xdr:colOff>238125</xdr:colOff>
      <xdr:row>39</xdr:row>
      <xdr:rowOff>114300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19050</xdr:colOff>
      <xdr:row>37</xdr:row>
      <xdr:rowOff>171450</xdr:rowOff>
    </xdr:from>
    <xdr:to>
      <xdr:col>33</xdr:col>
      <xdr:colOff>95250</xdr:colOff>
      <xdr:row>45</xdr:row>
      <xdr:rowOff>114300</xdr:rowOff>
    </xdr:to>
    <xdr:graphicFrame macro="">
      <xdr:nvGraphicFramePr>
        <xdr:cNvPr id="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142875</xdr:colOff>
      <xdr:row>23</xdr:row>
      <xdr:rowOff>219075</xdr:rowOff>
    </xdr:from>
    <xdr:to>
      <xdr:col>34</xdr:col>
      <xdr:colOff>19050</xdr:colOff>
      <xdr:row>34</xdr:row>
      <xdr:rowOff>95250</xdr:rowOff>
    </xdr:to>
    <xdr:graphicFrame macro="">
      <xdr:nvGraphicFramePr>
        <xdr:cNvPr id="3"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24</xdr:row>
      <xdr:rowOff>9525</xdr:rowOff>
    </xdr:from>
    <xdr:to>
      <xdr:col>16</xdr:col>
      <xdr:colOff>238125</xdr:colOff>
      <xdr:row>34</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24</xdr:col>
      <xdr:colOff>19050</xdr:colOff>
      <xdr:row>36</xdr:row>
      <xdr:rowOff>171450</xdr:rowOff>
    </xdr:from>
    <xdr:to>
      <xdr:col>33</xdr:col>
      <xdr:colOff>95250</xdr:colOff>
      <xdr:row>44</xdr:row>
      <xdr:rowOff>114300</xdr:rowOff>
    </xdr:to>
    <xdr:graphicFrame macro="">
      <xdr:nvGraphicFramePr>
        <xdr:cNvPr id="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142875</xdr:colOff>
      <xdr:row>22</xdr:row>
      <xdr:rowOff>219075</xdr:rowOff>
    </xdr:from>
    <xdr:to>
      <xdr:col>34</xdr:col>
      <xdr:colOff>19050</xdr:colOff>
      <xdr:row>33</xdr:row>
      <xdr:rowOff>95250</xdr:rowOff>
    </xdr:to>
    <xdr:graphicFrame macro="">
      <xdr:nvGraphicFramePr>
        <xdr:cNvPr id="3"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23</xdr:row>
      <xdr:rowOff>9525</xdr:rowOff>
    </xdr:from>
    <xdr:to>
      <xdr:col>16</xdr:col>
      <xdr:colOff>238125</xdr:colOff>
      <xdr:row>32</xdr:row>
      <xdr:rowOff>114300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19050</xdr:colOff>
      <xdr:row>43</xdr:row>
      <xdr:rowOff>66675</xdr:rowOff>
    </xdr:from>
    <xdr:to>
      <xdr:col>41</xdr:col>
      <xdr:colOff>95250</xdr:colOff>
      <xdr:row>51</xdr:row>
      <xdr:rowOff>9525</xdr:rowOff>
    </xdr:to>
    <xdr:graphicFrame macro="">
      <xdr:nvGraphicFramePr>
        <xdr:cNvPr id="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142875</xdr:colOff>
      <xdr:row>29</xdr:row>
      <xdr:rowOff>219075</xdr:rowOff>
    </xdr:from>
    <xdr:to>
      <xdr:col>42</xdr:col>
      <xdr:colOff>19050</xdr:colOff>
      <xdr:row>40</xdr:row>
      <xdr:rowOff>95250</xdr:rowOff>
    </xdr:to>
    <xdr:graphicFrame macro="">
      <xdr:nvGraphicFramePr>
        <xdr:cNvPr id="3"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30</xdr:row>
      <xdr:rowOff>9525</xdr:rowOff>
    </xdr:from>
    <xdr:to>
      <xdr:col>16</xdr:col>
      <xdr:colOff>238125</xdr:colOff>
      <xdr:row>39</xdr:row>
      <xdr:rowOff>114300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42"/>
  <sheetViews>
    <sheetView tabSelected="1" topLeftCell="B1" zoomScale="91" zoomScaleNormal="91" workbookViewId="0">
      <selection activeCell="D7" sqref="D7"/>
    </sheetView>
  </sheetViews>
  <sheetFormatPr baseColWidth="10" defaultColWidth="9.140625" defaultRowHeight="12.75"/>
  <cols>
    <col min="1" max="1" width="3.5703125" customWidth="1"/>
    <col min="2" max="2" width="7.7109375" customWidth="1"/>
    <col min="3" max="3" width="7.28515625" customWidth="1"/>
    <col min="4" max="4" width="50.42578125" bestFit="1" customWidth="1"/>
    <col min="5" max="5" width="8.85546875" customWidth="1"/>
    <col min="6" max="6" width="3.85546875" bestFit="1" customWidth="1"/>
    <col min="7" max="7" width="6.7109375" customWidth="1"/>
    <col min="8" max="8" width="4.42578125" customWidth="1"/>
    <col min="9" max="9" width="3.42578125" customWidth="1"/>
    <col min="10" max="10" width="5" bestFit="1" customWidth="1"/>
    <col min="11" max="11" width="25.28515625" bestFit="1" customWidth="1"/>
    <col min="12" max="12" width="25.42578125" customWidth="1"/>
    <col min="13" max="13" width="14.42578125" bestFit="1" customWidth="1"/>
  </cols>
  <sheetData>
    <row r="1" spans="2:13" ht="18" customHeight="1">
      <c r="B1" s="459" t="s">
        <v>130</v>
      </c>
      <c r="C1" s="459"/>
      <c r="D1" s="459"/>
      <c r="G1" s="205"/>
      <c r="H1" s="294" t="s">
        <v>111</v>
      </c>
      <c r="I1" s="295" t="s">
        <v>135</v>
      </c>
      <c r="J1" s="295" t="s">
        <v>134</v>
      </c>
      <c r="K1" s="296" t="s">
        <v>132</v>
      </c>
      <c r="L1" s="297" t="s">
        <v>137</v>
      </c>
    </row>
    <row r="2" spans="2:13">
      <c r="B2" s="449" t="s">
        <v>34</v>
      </c>
      <c r="C2" s="450"/>
      <c r="D2" s="215" t="s">
        <v>145</v>
      </c>
      <c r="G2" s="204"/>
      <c r="H2" s="298" t="s">
        <v>148</v>
      </c>
      <c r="I2" s="227" t="s">
        <v>99</v>
      </c>
      <c r="J2" s="227" t="str">
        <f>CONCATENATE(H2," ",I2)</f>
        <v>Hz. A</v>
      </c>
      <c r="K2" s="228" t="s">
        <v>238</v>
      </c>
      <c r="L2" s="299" t="s">
        <v>147</v>
      </c>
    </row>
    <row r="3" spans="2:13">
      <c r="B3" s="449" t="s">
        <v>121</v>
      </c>
      <c r="C3" s="450"/>
      <c r="D3" s="200" t="s">
        <v>245</v>
      </c>
      <c r="G3" s="204"/>
      <c r="H3" s="298" t="s">
        <v>148</v>
      </c>
      <c r="I3" s="227" t="s">
        <v>125</v>
      </c>
      <c r="J3" s="227" t="str">
        <f>CONCATENATE(H3," ",I3)</f>
        <v>Hz. B</v>
      </c>
      <c r="K3" s="228" t="s">
        <v>238</v>
      </c>
      <c r="L3" s="299" t="s">
        <v>147</v>
      </c>
    </row>
    <row r="4" spans="2:13">
      <c r="B4" s="449" t="s">
        <v>122</v>
      </c>
      <c r="C4" s="450"/>
      <c r="D4" s="215" t="s">
        <v>242</v>
      </c>
      <c r="G4" s="204"/>
      <c r="H4" s="300" t="s">
        <v>148</v>
      </c>
      <c r="I4" s="217" t="s">
        <v>126</v>
      </c>
      <c r="J4" s="217" t="str">
        <f>CONCATENATE(H4," ",I4)</f>
        <v>Hz. C</v>
      </c>
      <c r="K4" s="218" t="s">
        <v>238</v>
      </c>
      <c r="L4" s="301" t="s">
        <v>147</v>
      </c>
    </row>
    <row r="5" spans="2:13" ht="13.15" customHeight="1" thickBot="1">
      <c r="B5" s="449" t="s">
        <v>119</v>
      </c>
      <c r="C5" s="450"/>
      <c r="D5" s="215" t="s">
        <v>36</v>
      </c>
      <c r="E5" s="460" t="str">
        <f>CONCATENATE(D5,B5," ",D6,B6)</f>
        <v>1.Dönem 1, 2, 3Yazılı</v>
      </c>
      <c r="G5" s="204"/>
      <c r="H5" s="302" t="s">
        <v>148</v>
      </c>
      <c r="I5" s="303" t="s">
        <v>127</v>
      </c>
      <c r="J5" s="303" t="str">
        <f>CONCATENATE(H5," ",I5)</f>
        <v>Hz. D</v>
      </c>
      <c r="K5" s="304" t="s">
        <v>238</v>
      </c>
      <c r="L5" s="305" t="s">
        <v>147</v>
      </c>
    </row>
    <row r="6" spans="2:13">
      <c r="B6" s="449" t="s">
        <v>120</v>
      </c>
      <c r="C6" s="450"/>
      <c r="D6" s="215" t="s">
        <v>230</v>
      </c>
      <c r="E6" s="460"/>
      <c r="G6" s="204"/>
      <c r="H6" s="286"/>
      <c r="I6" s="286"/>
    </row>
    <row r="7" spans="2:13">
      <c r="B7" s="449" t="s">
        <v>231</v>
      </c>
      <c r="C7" s="450"/>
      <c r="D7" s="216"/>
      <c r="G7" s="204"/>
      <c r="H7" s="286"/>
      <c r="I7" s="286"/>
    </row>
    <row r="8" spans="2:13">
      <c r="B8" s="449" t="s">
        <v>123</v>
      </c>
      <c r="C8" s="450"/>
      <c r="D8" s="215" t="s">
        <v>146</v>
      </c>
      <c r="G8" s="204"/>
      <c r="H8" s="286"/>
      <c r="I8" s="286"/>
      <c r="J8" s="461" t="s">
        <v>138</v>
      </c>
      <c r="K8" s="462"/>
      <c r="L8" s="462"/>
      <c r="M8" s="463"/>
    </row>
    <row r="9" spans="2:13">
      <c r="B9" s="449" t="s">
        <v>124</v>
      </c>
      <c r="C9" s="450"/>
      <c r="D9" s="200" t="s">
        <v>228</v>
      </c>
      <c r="G9" s="204"/>
      <c r="H9" s="286"/>
      <c r="I9" s="286"/>
      <c r="J9" s="202" t="s">
        <v>36</v>
      </c>
      <c r="K9" s="201" t="s">
        <v>238</v>
      </c>
      <c r="L9" s="201" t="s">
        <v>147</v>
      </c>
      <c r="M9" s="180" t="s">
        <v>109</v>
      </c>
    </row>
    <row r="10" spans="2:13">
      <c r="B10" s="223" t="s">
        <v>232</v>
      </c>
      <c r="C10" s="224"/>
      <c r="D10" s="200"/>
      <c r="G10" s="204"/>
      <c r="H10" s="286"/>
      <c r="I10" s="286"/>
      <c r="J10" s="202" t="s">
        <v>37</v>
      </c>
      <c r="K10" s="201" t="s">
        <v>238</v>
      </c>
      <c r="L10" s="201" t="s">
        <v>147</v>
      </c>
      <c r="M10" s="180" t="s">
        <v>229</v>
      </c>
    </row>
    <row r="11" spans="2:13">
      <c r="B11" s="449" t="s">
        <v>246</v>
      </c>
      <c r="C11" s="450"/>
      <c r="D11" s="215" t="s">
        <v>237</v>
      </c>
      <c r="G11" s="204"/>
      <c r="H11" s="286"/>
      <c r="I11" s="286"/>
      <c r="J11" s="202" t="s">
        <v>38</v>
      </c>
      <c r="K11" s="201" t="s">
        <v>238</v>
      </c>
      <c r="L11" s="201" t="s">
        <v>147</v>
      </c>
      <c r="M11" s="180"/>
    </row>
    <row r="12" spans="2:13">
      <c r="B12" s="451" t="s">
        <v>129</v>
      </c>
      <c r="C12" s="452"/>
      <c r="D12" s="216" t="s">
        <v>237</v>
      </c>
      <c r="G12" s="204"/>
      <c r="H12" s="286"/>
      <c r="I12" s="286"/>
      <c r="J12" s="286"/>
      <c r="K12" s="286"/>
      <c r="L12" s="287"/>
    </row>
    <row r="13" spans="2:13">
      <c r="B13" s="453" t="s">
        <v>131</v>
      </c>
      <c r="C13" s="454"/>
      <c r="D13" s="215" t="s">
        <v>243</v>
      </c>
      <c r="G13" s="204"/>
      <c r="H13" s="286"/>
      <c r="I13" s="286"/>
      <c r="J13" s="286"/>
      <c r="K13" s="286"/>
      <c r="L13" s="287"/>
    </row>
    <row r="14" spans="2:13">
      <c r="B14" s="455"/>
      <c r="C14" s="456"/>
      <c r="D14" s="219" t="s">
        <v>235</v>
      </c>
      <c r="G14" s="204"/>
      <c r="H14" s="288"/>
      <c r="I14" s="288"/>
      <c r="J14" s="288"/>
      <c r="K14" s="288"/>
      <c r="L14" s="289"/>
    </row>
    <row r="15" spans="2:13" ht="13.5">
      <c r="B15" s="457" t="s">
        <v>136</v>
      </c>
      <c r="C15" s="458"/>
      <c r="D15" s="232" t="s">
        <v>244</v>
      </c>
      <c r="G15" s="204"/>
      <c r="H15" s="288"/>
      <c r="I15" s="288"/>
      <c r="J15" s="288"/>
      <c r="K15" s="288"/>
      <c r="L15" s="289"/>
    </row>
    <row r="16" spans="2:13" ht="13.5">
      <c r="B16" s="457" t="s">
        <v>144</v>
      </c>
      <c r="C16" s="458"/>
      <c r="D16" s="232" t="s">
        <v>244</v>
      </c>
      <c r="G16" s="204"/>
      <c r="H16" s="290"/>
      <c r="I16" s="290"/>
      <c r="J16" s="290"/>
      <c r="K16" s="290"/>
      <c r="L16" s="291"/>
    </row>
    <row r="17" spans="1:12">
      <c r="G17" s="204"/>
      <c r="H17" s="290"/>
      <c r="I17" s="290"/>
      <c r="J17" s="290"/>
      <c r="K17" s="290"/>
      <c r="L17" s="291"/>
    </row>
    <row r="18" spans="1:12">
      <c r="G18" s="204"/>
      <c r="H18" s="290"/>
      <c r="I18" s="290"/>
      <c r="J18" s="290"/>
      <c r="K18" s="290"/>
      <c r="L18" s="291"/>
    </row>
    <row r="19" spans="1:12" s="436" customFormat="1">
      <c r="B19" s="441"/>
      <c r="C19" s="205"/>
      <c r="D19" s="205"/>
      <c r="E19" s="205"/>
      <c r="F19" s="205"/>
      <c r="G19" s="207"/>
      <c r="H19" s="437"/>
      <c r="I19" s="437"/>
      <c r="J19" s="437"/>
      <c r="K19" s="437"/>
      <c r="L19" s="438"/>
    </row>
    <row r="20" spans="1:12">
      <c r="A20" s="229" t="s">
        <v>139</v>
      </c>
      <c r="B20" s="464"/>
      <c r="C20" s="464"/>
      <c r="D20" s="464"/>
      <c r="E20" s="464"/>
      <c r="F20" s="464"/>
      <c r="G20" s="204"/>
      <c r="H20" s="292"/>
      <c r="I20" s="292"/>
      <c r="J20" s="292"/>
      <c r="K20" s="292"/>
      <c r="L20" s="293"/>
    </row>
    <row r="21" spans="1:12">
      <c r="A21" s="230"/>
      <c r="B21" s="464"/>
      <c r="C21" s="464"/>
      <c r="D21" s="464"/>
      <c r="E21" s="464"/>
      <c r="F21" s="464"/>
      <c r="G21" s="204"/>
      <c r="H21" s="292"/>
      <c r="I21" s="292"/>
      <c r="J21" s="292"/>
      <c r="K21" s="292"/>
      <c r="L21" s="293"/>
    </row>
    <row r="22" spans="1:12" ht="13.15" customHeight="1">
      <c r="A22" s="229" t="s">
        <v>140</v>
      </c>
      <c r="B22" s="468"/>
      <c r="C22" s="468"/>
      <c r="D22" s="468"/>
      <c r="E22" s="468"/>
      <c r="F22" s="468"/>
      <c r="G22" s="204"/>
      <c r="H22" s="292"/>
      <c r="I22" s="292"/>
      <c r="J22" s="292"/>
      <c r="K22" s="292"/>
      <c r="L22" s="293"/>
    </row>
    <row r="23" spans="1:12">
      <c r="A23" s="229"/>
      <c r="B23" s="468"/>
      <c r="C23" s="468"/>
      <c r="D23" s="468"/>
      <c r="E23" s="468"/>
      <c r="F23" s="468"/>
      <c r="G23" s="204"/>
      <c r="H23" s="292"/>
      <c r="I23" s="292"/>
      <c r="J23" s="292"/>
      <c r="K23" s="292"/>
      <c r="L23" s="293"/>
    </row>
    <row r="24" spans="1:12" ht="13.15" customHeight="1">
      <c r="A24" s="229" t="s">
        <v>141</v>
      </c>
      <c r="B24" s="465"/>
      <c r="C24" s="465"/>
      <c r="D24" s="465"/>
      <c r="E24" s="465"/>
      <c r="F24" s="465"/>
      <c r="G24" s="204"/>
      <c r="H24" s="292"/>
      <c r="I24" s="292"/>
      <c r="J24" s="292"/>
      <c r="K24" s="292"/>
      <c r="L24" s="293"/>
    </row>
    <row r="25" spans="1:12" ht="14.25" customHeight="1">
      <c r="A25" s="229"/>
      <c r="B25" s="465"/>
      <c r="C25" s="465"/>
      <c r="D25" s="465"/>
      <c r="E25" s="465"/>
      <c r="F25" s="465"/>
      <c r="G25" s="204"/>
      <c r="H25" s="292"/>
      <c r="I25" s="292"/>
      <c r="J25" s="292"/>
      <c r="K25" s="292"/>
      <c r="L25" s="293"/>
    </row>
    <row r="26" spans="1:12">
      <c r="A26" s="229" t="s">
        <v>142</v>
      </c>
      <c r="B26" s="466"/>
      <c r="C26" s="466"/>
      <c r="D26" s="466"/>
      <c r="E26" s="466"/>
      <c r="F26" s="466"/>
      <c r="G26" s="204"/>
    </row>
    <row r="27" spans="1:12">
      <c r="A27" s="229"/>
      <c r="B27" s="466"/>
      <c r="C27" s="466"/>
      <c r="D27" s="466"/>
      <c r="E27" s="466"/>
      <c r="F27" s="466"/>
      <c r="G27" s="204"/>
    </row>
    <row r="28" spans="1:12">
      <c r="A28" s="229"/>
      <c r="B28" s="466"/>
      <c r="C28" s="466"/>
      <c r="D28" s="466"/>
      <c r="E28" s="466"/>
      <c r="F28" s="466"/>
    </row>
    <row r="29" spans="1:12" ht="12.75" customHeight="1">
      <c r="A29" s="231" t="s">
        <v>143</v>
      </c>
      <c r="B29" s="467"/>
      <c r="C29" s="467"/>
      <c r="D29" s="467"/>
      <c r="E29" s="467"/>
      <c r="F29" s="467"/>
    </row>
    <row r="30" spans="1:12">
      <c r="A30" s="230"/>
      <c r="B30" s="467"/>
      <c r="C30" s="467"/>
      <c r="D30" s="467"/>
      <c r="E30" s="467"/>
      <c r="F30" s="467"/>
    </row>
    <row r="31" spans="1:12">
      <c r="A31" s="230"/>
      <c r="B31" s="467"/>
      <c r="C31" s="467"/>
      <c r="D31" s="467"/>
      <c r="E31" s="467"/>
      <c r="F31" s="467"/>
    </row>
    <row r="32" spans="1:12">
      <c r="A32" s="230"/>
      <c r="B32" s="467"/>
      <c r="C32" s="467"/>
      <c r="D32" s="467"/>
      <c r="E32" s="467"/>
      <c r="F32" s="467"/>
    </row>
    <row r="33" spans="2:12">
      <c r="B33" s="205"/>
      <c r="C33" s="206"/>
      <c r="D33" s="179"/>
      <c r="E33" s="207"/>
      <c r="F33" s="205"/>
    </row>
    <row r="34" spans="2:12">
      <c r="B34" s="205"/>
      <c r="C34" s="206"/>
      <c r="D34" s="179"/>
      <c r="E34" s="207"/>
      <c r="F34" s="205"/>
      <c r="K34" s="205"/>
      <c r="L34" s="205"/>
    </row>
    <row r="35" spans="2:12">
      <c r="B35" s="205"/>
      <c r="C35" s="206"/>
      <c r="D35" s="179"/>
      <c r="E35" s="207"/>
      <c r="F35" s="205"/>
      <c r="K35" s="205"/>
      <c r="L35" s="205"/>
    </row>
    <row r="36" spans="2:12">
      <c r="B36" s="205"/>
      <c r="C36" s="206"/>
      <c r="D36" s="179"/>
      <c r="E36" s="207"/>
      <c r="F36" s="205"/>
    </row>
    <row r="37" spans="2:12">
      <c r="B37" s="205"/>
      <c r="C37" s="206"/>
      <c r="D37" s="179"/>
      <c r="E37" s="207"/>
      <c r="F37" s="205"/>
    </row>
    <row r="38" spans="2:12">
      <c r="B38" s="205"/>
      <c r="C38" s="206"/>
      <c r="D38" s="179"/>
      <c r="E38" s="207"/>
      <c r="F38" s="205"/>
    </row>
    <row r="39" spans="2:12">
      <c r="B39" s="205"/>
      <c r="C39" s="206"/>
      <c r="D39" s="179"/>
      <c r="E39" s="207"/>
      <c r="F39" s="205"/>
    </row>
    <row r="40" spans="2:12">
      <c r="B40" s="205"/>
      <c r="C40" s="206"/>
      <c r="D40" s="179"/>
      <c r="E40" s="207"/>
      <c r="F40" s="205"/>
    </row>
    <row r="41" spans="2:12">
      <c r="B41" s="205"/>
      <c r="C41" s="206"/>
      <c r="D41" s="179"/>
      <c r="E41" s="207"/>
      <c r="F41" s="205"/>
    </row>
    <row r="42" spans="2:12">
      <c r="B42" s="205"/>
      <c r="C42" s="205"/>
      <c r="D42" s="205"/>
      <c r="E42" s="205"/>
      <c r="F42" s="205"/>
    </row>
  </sheetData>
  <autoFilter ref="J8:M11">
    <filterColumn colId="0" showButton="0"/>
    <filterColumn colId="1" showButton="0"/>
    <filterColumn colId="2" showButton="0"/>
  </autoFilter>
  <mergeCells count="21">
    <mergeCell ref="B16:C16"/>
    <mergeCell ref="B20:F21"/>
    <mergeCell ref="B24:F25"/>
    <mergeCell ref="B26:F28"/>
    <mergeCell ref="B29:F32"/>
    <mergeCell ref="B22:F23"/>
    <mergeCell ref="B1:D1"/>
    <mergeCell ref="E5:E6"/>
    <mergeCell ref="J8:M8"/>
    <mergeCell ref="B2:C2"/>
    <mergeCell ref="B3:C3"/>
    <mergeCell ref="B4:C4"/>
    <mergeCell ref="B5:C5"/>
    <mergeCell ref="B6:C6"/>
    <mergeCell ref="B7:C7"/>
    <mergeCell ref="B8:C8"/>
    <mergeCell ref="B9:C9"/>
    <mergeCell ref="B11:C11"/>
    <mergeCell ref="B12:C12"/>
    <mergeCell ref="B13:C14"/>
    <mergeCell ref="B15:C15"/>
  </mergeCells>
  <pageMargins left="0.7" right="0.7" top="0.75" bottom="0.75" header="0.3" footer="0.3"/>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52"/>
  <sheetViews>
    <sheetView topLeftCell="A17" zoomScaleNormal="100" zoomScalePageLayoutView="69" workbookViewId="0">
      <selection activeCell="G37" sqref="G37:H37"/>
    </sheetView>
  </sheetViews>
  <sheetFormatPr baseColWidth="10" defaultColWidth="9.140625" defaultRowHeight="12.75"/>
  <cols>
    <col min="1" max="1" width="1.5703125" style="3" customWidth="1"/>
    <col min="2" max="2" width="2.28515625" style="19" customWidth="1"/>
    <col min="3" max="3" width="5.28515625" style="19" customWidth="1"/>
    <col min="4" max="4" width="15.140625" style="19" customWidth="1"/>
    <col min="5" max="5" width="13.28515625" style="19" customWidth="1"/>
    <col min="6" max="6" width="2.28515625" style="19" customWidth="1"/>
    <col min="7" max="9" width="3.85546875" style="19" customWidth="1"/>
    <col min="10" max="10" width="4" style="19" customWidth="1"/>
    <col min="11" max="31" width="3.85546875" style="19" customWidth="1"/>
    <col min="32" max="33" width="4.5703125" style="19" customWidth="1"/>
    <col min="34" max="34" width="1.5703125" style="19" customWidth="1"/>
    <col min="35" max="35" width="2.42578125" style="3" bestFit="1" customWidth="1"/>
    <col min="36" max="16384" width="9.140625" style="3"/>
  </cols>
  <sheetData>
    <row r="1" spans="1:36" ht="27.75" customHeight="1" thickBot="1">
      <c r="A1" s="549" t="str">
        <f>Genel!D15</f>
        <v>Vefa  Lisesi Ortak Sınav Değerlendirme Formu</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row>
    <row r="2" spans="1:36" ht="9.75" customHeight="1">
      <c r="A2" s="4"/>
      <c r="B2" s="5"/>
      <c r="C2" s="5"/>
      <c r="D2" s="5"/>
      <c r="E2" s="5"/>
      <c r="F2" s="5"/>
      <c r="G2" s="5"/>
      <c r="H2" s="5"/>
      <c r="I2" s="5"/>
      <c r="J2" s="5"/>
      <c r="K2" s="5"/>
      <c r="L2" s="98"/>
      <c r="M2" s="5"/>
      <c r="N2" s="5"/>
      <c r="O2" s="5"/>
      <c r="P2" s="5"/>
      <c r="Q2" s="5"/>
      <c r="R2" s="5"/>
      <c r="S2" s="5"/>
      <c r="T2" s="5"/>
      <c r="U2" s="5"/>
      <c r="V2" s="5"/>
      <c r="W2" s="5"/>
      <c r="X2" s="5"/>
      <c r="Y2" s="5"/>
      <c r="Z2" s="5"/>
      <c r="AA2" s="98"/>
      <c r="AB2" s="5"/>
      <c r="AC2" s="5"/>
      <c r="AD2" s="5"/>
      <c r="AE2" s="5"/>
      <c r="AF2" s="5"/>
      <c r="AG2" s="5"/>
      <c r="AH2" s="99"/>
    </row>
    <row r="3" spans="1:36" s="91" customFormat="1" ht="21" customHeight="1">
      <c r="A3" s="105"/>
      <c r="B3" s="82" t="s">
        <v>6</v>
      </c>
      <c r="C3" s="83"/>
      <c r="D3" s="491" t="str">
        <f>Genel!D2</f>
        <v>SEÇMELİ 2. YABANCI DİL - FRANSIZCA</v>
      </c>
      <c r="E3" s="491"/>
      <c r="F3" s="82" t="s">
        <v>66</v>
      </c>
      <c r="G3" s="87"/>
      <c r="H3" s="192" t="s">
        <v>169</v>
      </c>
      <c r="I3" s="193"/>
      <c r="J3" s="82" t="s">
        <v>3</v>
      </c>
      <c r="K3" s="84"/>
      <c r="L3" s="85"/>
      <c r="M3" s="92">
        <v>8</v>
      </c>
      <c r="N3" s="493" t="s">
        <v>128</v>
      </c>
      <c r="O3" s="494"/>
      <c r="P3" s="494"/>
      <c r="Q3" s="494"/>
      <c r="R3" s="494"/>
      <c r="S3" s="92">
        <v>8</v>
      </c>
      <c r="T3" s="83" t="s">
        <v>72</v>
      </c>
      <c r="U3" s="87"/>
      <c r="V3" s="495">
        <v>41618</v>
      </c>
      <c r="W3" s="495"/>
      <c r="X3" s="496"/>
      <c r="Y3" s="82" t="s">
        <v>73</v>
      </c>
      <c r="Z3" s="83"/>
      <c r="AA3" s="83"/>
      <c r="AB3" s="191" t="str">
        <f>Genel!D5</f>
        <v>1.</v>
      </c>
      <c r="AC3" s="86" t="s">
        <v>4</v>
      </c>
      <c r="AD3" s="87"/>
      <c r="AE3" s="191" t="s">
        <v>37</v>
      </c>
      <c r="AF3" s="86" t="s">
        <v>5</v>
      </c>
      <c r="AG3" s="88"/>
      <c r="AH3" s="103"/>
      <c r="AI3" s="89"/>
      <c r="AJ3" s="90"/>
    </row>
    <row r="4" spans="1:36" ht="9.75" customHeight="1" thickBot="1">
      <c r="A4" s="8"/>
      <c r="B4" s="9"/>
      <c r="C4" s="9"/>
      <c r="D4" s="10"/>
      <c r="E4" s="10"/>
      <c r="F4" s="10"/>
      <c r="G4" s="10"/>
      <c r="H4" s="10"/>
      <c r="I4" s="10"/>
      <c r="J4" s="10"/>
      <c r="K4" s="11"/>
      <c r="L4" s="10"/>
      <c r="M4" s="214">
        <f>M3</f>
        <v>8</v>
      </c>
      <c r="N4" s="10"/>
      <c r="O4" s="12"/>
      <c r="P4" s="11"/>
      <c r="Q4" s="9"/>
      <c r="R4" s="9"/>
      <c r="S4" s="9"/>
      <c r="T4" s="13"/>
      <c r="U4" s="11"/>
      <c r="V4" s="10"/>
      <c r="W4" s="10"/>
      <c r="X4" s="10"/>
      <c r="Y4" s="10"/>
      <c r="Z4" s="14"/>
      <c r="AA4" s="14"/>
      <c r="AB4" s="14"/>
      <c r="AC4" s="14"/>
      <c r="AD4" s="11"/>
      <c r="AE4" s="9"/>
      <c r="AF4" s="9"/>
      <c r="AG4" s="9"/>
      <c r="AH4" s="104"/>
    </row>
    <row r="5" spans="1:36" ht="16.5" customHeight="1">
      <c r="A5" s="174" t="s">
        <v>113</v>
      </c>
      <c r="B5" s="26"/>
      <c r="C5" s="27"/>
      <c r="D5" s="27"/>
      <c r="E5" s="27"/>
      <c r="F5" s="27"/>
      <c r="G5" s="27"/>
      <c r="H5" s="27"/>
      <c r="I5" s="27"/>
      <c r="J5" s="27"/>
      <c r="K5" s="27"/>
      <c r="L5" s="27"/>
      <c r="M5" s="27"/>
      <c r="N5" s="27"/>
      <c r="O5" s="27"/>
      <c r="P5" s="27"/>
      <c r="Q5" s="27"/>
      <c r="R5" s="27"/>
      <c r="S5" s="6"/>
      <c r="T5" s="6"/>
      <c r="U5" s="6"/>
      <c r="V5" s="6"/>
      <c r="W5" s="6"/>
      <c r="X5" s="6"/>
      <c r="Y5" s="6"/>
      <c r="Z5" s="6"/>
      <c r="AA5" s="6"/>
      <c r="AB5" s="155" t="str">
        <f>CONCATENATE(AB3,AC3," ",AE3,AF3)</f>
        <v>1.DÖNEM 2.YAZILI</v>
      </c>
      <c r="AC5" s="6"/>
      <c r="AD5" s="6"/>
      <c r="AE5" s="6"/>
      <c r="AF5" s="6"/>
      <c r="AG5" s="6"/>
      <c r="AH5" s="6"/>
    </row>
    <row r="6" spans="1:36" ht="118.5" customHeight="1">
      <c r="A6" s="607" t="s">
        <v>70</v>
      </c>
      <c r="B6" s="608"/>
      <c r="C6" s="608"/>
      <c r="D6" s="608"/>
      <c r="E6" s="608"/>
      <c r="F6" s="609"/>
      <c r="G6" s="101" t="str">
        <f>IF(Konular!G6=0," ",Konular!G6)</f>
        <v>il y a, ce sont, c'est, ils sont</v>
      </c>
      <c r="H6" s="101" t="str">
        <f>IF(Konular!H6=0," ",Konular!H6)</f>
        <v>quel, quelle, de quelle, quels, quelles</v>
      </c>
      <c r="I6" s="101" t="str">
        <f>IF(Konular!I6=0," ",Konular!I6)</f>
        <v>dişi/erkek sıfatları tanıma</v>
      </c>
      <c r="J6" s="101" t="str">
        <f>IF(Konular!J6=0," ",Konular!J6)</f>
        <v>fiilleri anlam ve şahıslarına göre doğru kullanma</v>
      </c>
      <c r="K6" s="101" t="str">
        <f>IF(Konular!K6=0," ",Konular!K6)</f>
        <v>cevaplara uygun soru cümlelerini bulma</v>
      </c>
      <c r="L6" s="101" t="str">
        <f>IF(Konular!L6=0," ",Konular!L6)</f>
        <v>olumsuz cevap cümlesi oluşturma</v>
      </c>
      <c r="M6" s="101" t="str">
        <f>IF(Konular!M6=0," ",Konular!M6)</f>
        <v>iyelik sıfatlarını kullanma</v>
      </c>
      <c r="N6" s="101" t="str">
        <f>IF(Konular!N6=0," ",Konular!N6)</f>
        <v>sayıları tanıma</v>
      </c>
      <c r="O6" s="101" t="str">
        <f>IF(Konular!O6=0," ",Konular!O6)</f>
        <v>işaret sıfatlarını tanıma ve kullanma</v>
      </c>
      <c r="P6" s="101" t="str">
        <f>IF(Konular!P6=0," ",Konular!P6)</f>
        <v>articles définis/indéfinis/contractés</v>
      </c>
      <c r="Q6" s="101" t="str">
        <f>IF(Konular!Q6=0," ",Konular!Q6)</f>
        <v>yer belirteçlerini ve zarflarıyla mekan tanımlama</v>
      </c>
      <c r="R6" s="101"/>
      <c r="S6" s="101"/>
      <c r="T6" s="101"/>
      <c r="U6" s="101"/>
      <c r="V6" s="101"/>
      <c r="W6" s="101"/>
      <c r="X6" s="101"/>
      <c r="Y6" s="101"/>
      <c r="Z6" s="101"/>
      <c r="AA6" s="101"/>
      <c r="AB6" s="101"/>
      <c r="AC6" s="101"/>
      <c r="AD6" s="101"/>
      <c r="AE6" s="101"/>
      <c r="AF6" s="610" t="s">
        <v>116</v>
      </c>
      <c r="AG6" s="611"/>
      <c r="AH6" s="15"/>
    </row>
    <row r="7" spans="1:36" ht="16.5">
      <c r="A7" s="612" t="s">
        <v>71</v>
      </c>
      <c r="B7" s="613"/>
      <c r="C7" s="613"/>
      <c r="D7" s="613"/>
      <c r="E7" s="613"/>
      <c r="F7" s="614"/>
      <c r="G7" s="203">
        <f>IF(Konular!G7=0," ",Konular!G7)</f>
        <v>5</v>
      </c>
      <c r="H7" s="203">
        <f>IF(Konular!H7=0," ",Konular!H7)</f>
        <v>5</v>
      </c>
      <c r="I7" s="203">
        <f>IF(Konular!I7=0," ",Konular!I7)</f>
        <v>10</v>
      </c>
      <c r="J7" s="203">
        <f>IF(Konular!J7=0," ",Konular!J7)</f>
        <v>10</v>
      </c>
      <c r="K7" s="203">
        <f>IF(Konular!K7=0," ",Konular!K7)</f>
        <v>10</v>
      </c>
      <c r="L7" s="203">
        <f>IF(Konular!L7=0," ",Konular!L7)</f>
        <v>15</v>
      </c>
      <c r="M7" s="203">
        <f>IF(Konular!M7=0," ",Konular!M7)</f>
        <v>5</v>
      </c>
      <c r="N7" s="203">
        <f>IF(Konular!N7=0," ",Konular!N7)</f>
        <v>5</v>
      </c>
      <c r="O7" s="203">
        <f>IF(Konular!O7=0," ",Konular!O7)</f>
        <v>4</v>
      </c>
      <c r="P7" s="203">
        <f>IF(Konular!P7=0," ",Konular!P7)</f>
        <v>16</v>
      </c>
      <c r="Q7" s="203">
        <f>IF(Konular!Q7=0," ",Konular!Q7)</f>
        <v>15</v>
      </c>
      <c r="R7" s="203"/>
      <c r="S7" s="203"/>
      <c r="T7" s="203"/>
      <c r="U7" s="203"/>
      <c r="V7" s="203"/>
      <c r="W7" s="203"/>
      <c r="X7" s="203"/>
      <c r="Y7" s="203"/>
      <c r="Z7" s="203"/>
      <c r="AA7" s="203"/>
      <c r="AB7" s="203"/>
      <c r="AC7" s="203"/>
      <c r="AD7" s="203"/>
      <c r="AE7" s="203"/>
      <c r="AF7" s="109">
        <f>IF(SUM(G7:AE7)&lt;=100,SUM(G7:AE7),"HATA")</f>
        <v>100</v>
      </c>
      <c r="AG7" s="75">
        <f>AF7</f>
        <v>100</v>
      </c>
      <c r="AH7" s="16"/>
    </row>
    <row r="8" spans="1:36" ht="39.75" customHeight="1">
      <c r="A8" s="555" t="s">
        <v>1</v>
      </c>
      <c r="B8" s="556"/>
      <c r="C8" s="76" t="s">
        <v>67</v>
      </c>
      <c r="D8" s="163" t="s">
        <v>68</v>
      </c>
      <c r="E8" s="164" t="s">
        <v>69</v>
      </c>
      <c r="F8" s="165" t="s">
        <v>111</v>
      </c>
      <c r="G8" s="171" t="s">
        <v>40</v>
      </c>
      <c r="H8" s="172" t="s">
        <v>41</v>
      </c>
      <c r="I8" s="172" t="s">
        <v>42</v>
      </c>
      <c r="J8" s="172" t="s">
        <v>43</v>
      </c>
      <c r="K8" s="172" t="s">
        <v>44</v>
      </c>
      <c r="L8" s="172" t="s">
        <v>45</v>
      </c>
      <c r="M8" s="172" t="s">
        <v>46</v>
      </c>
      <c r="N8" s="172" t="s">
        <v>47</v>
      </c>
      <c r="O8" s="172" t="s">
        <v>48</v>
      </c>
      <c r="P8" s="172" t="s">
        <v>49</v>
      </c>
      <c r="Q8" s="172" t="s">
        <v>50</v>
      </c>
      <c r="R8" s="172"/>
      <c r="S8" s="172"/>
      <c r="T8" s="172"/>
      <c r="U8" s="172"/>
      <c r="V8" s="172"/>
      <c r="W8" s="172"/>
      <c r="X8" s="172"/>
      <c r="Y8" s="172"/>
      <c r="Z8" s="172"/>
      <c r="AA8" s="172"/>
      <c r="AB8" s="172"/>
      <c r="AC8" s="172"/>
      <c r="AD8" s="172"/>
      <c r="AE8" s="172"/>
      <c r="AF8" s="173" t="s">
        <v>112</v>
      </c>
      <c r="AG8" s="75" t="s">
        <v>22</v>
      </c>
      <c r="AH8" s="16"/>
    </row>
    <row r="9" spans="1:36" ht="12" customHeight="1">
      <c r="A9" s="487">
        <v>4</v>
      </c>
      <c r="B9" s="488"/>
      <c r="C9" s="116">
        <v>856</v>
      </c>
      <c r="D9" s="117" t="s">
        <v>198</v>
      </c>
      <c r="E9" s="162" t="s">
        <v>25</v>
      </c>
      <c r="F9" s="166" t="s">
        <v>211</v>
      </c>
      <c r="G9" s="118">
        <v>2</v>
      </c>
      <c r="H9" s="118">
        <v>4</v>
      </c>
      <c r="I9" s="118">
        <v>8</v>
      </c>
      <c r="J9" s="118">
        <v>7</v>
      </c>
      <c r="K9" s="118">
        <v>4</v>
      </c>
      <c r="L9" s="118">
        <v>7.5</v>
      </c>
      <c r="M9" s="118">
        <v>5</v>
      </c>
      <c r="N9" s="118">
        <v>4</v>
      </c>
      <c r="O9" s="118">
        <v>4</v>
      </c>
      <c r="P9" s="118">
        <v>4</v>
      </c>
      <c r="Q9" s="119">
        <v>15</v>
      </c>
      <c r="R9" s="170"/>
      <c r="S9" s="119"/>
      <c r="T9" s="119"/>
      <c r="U9" s="119"/>
      <c r="V9" s="119"/>
      <c r="W9" s="119"/>
      <c r="X9" s="119"/>
      <c r="Y9" s="119"/>
      <c r="Z9" s="119"/>
      <c r="AA9" s="119"/>
      <c r="AB9" s="119"/>
      <c r="AC9" s="119"/>
      <c r="AD9" s="119"/>
      <c r="AE9" s="119"/>
      <c r="AF9" s="55">
        <f t="shared" ref="AF9:AF16" si="0">IF(OR(A9="",G9=""),"",SUM(G9:AE9))</f>
        <v>64.5</v>
      </c>
      <c r="AG9" s="54">
        <f t="shared" ref="AG9:AG16" si="1">IF(OR(A9="",G9=""),"",ROUND(AF9,0))</f>
        <v>65</v>
      </c>
      <c r="AH9" s="17"/>
    </row>
    <row r="10" spans="1:36" ht="12" customHeight="1">
      <c r="A10" s="506">
        <v>5</v>
      </c>
      <c r="B10" s="507"/>
      <c r="C10" s="113">
        <v>859</v>
      </c>
      <c r="D10" s="194" t="s">
        <v>199</v>
      </c>
      <c r="E10" s="211" t="s">
        <v>23</v>
      </c>
      <c r="F10" s="166" t="s">
        <v>211</v>
      </c>
      <c r="G10" s="114">
        <v>1</v>
      </c>
      <c r="H10" s="114">
        <v>4</v>
      </c>
      <c r="I10" s="114">
        <v>8</v>
      </c>
      <c r="J10" s="114">
        <v>8</v>
      </c>
      <c r="K10" s="114">
        <v>5</v>
      </c>
      <c r="L10" s="114">
        <v>15</v>
      </c>
      <c r="M10" s="114">
        <v>5</v>
      </c>
      <c r="N10" s="114">
        <v>5</v>
      </c>
      <c r="O10" s="114">
        <v>4</v>
      </c>
      <c r="P10" s="114">
        <v>15</v>
      </c>
      <c r="Q10" s="115">
        <v>12</v>
      </c>
      <c r="R10" s="169"/>
      <c r="S10" s="115"/>
      <c r="T10" s="115"/>
      <c r="U10" s="115"/>
      <c r="V10" s="115"/>
      <c r="W10" s="115"/>
      <c r="X10" s="115"/>
      <c r="Y10" s="115"/>
      <c r="Z10" s="115"/>
      <c r="AA10" s="115"/>
      <c r="AB10" s="115"/>
      <c r="AC10" s="115"/>
      <c r="AD10" s="115"/>
      <c r="AE10" s="115"/>
      <c r="AF10" s="55">
        <f t="shared" si="0"/>
        <v>82</v>
      </c>
      <c r="AG10" s="54">
        <f t="shared" si="1"/>
        <v>82</v>
      </c>
      <c r="AH10" s="17"/>
    </row>
    <row r="11" spans="1:36" ht="12" customHeight="1">
      <c r="A11" s="487">
        <v>6</v>
      </c>
      <c r="B11" s="488"/>
      <c r="C11" s="116">
        <v>861</v>
      </c>
      <c r="D11" s="117" t="s">
        <v>200</v>
      </c>
      <c r="E11" s="162" t="s">
        <v>33</v>
      </c>
      <c r="F11" s="166" t="s">
        <v>211</v>
      </c>
      <c r="G11" s="118">
        <v>5</v>
      </c>
      <c r="H11" s="118">
        <v>5</v>
      </c>
      <c r="I11" s="118">
        <v>10</v>
      </c>
      <c r="J11" s="118">
        <v>9</v>
      </c>
      <c r="K11" s="118">
        <v>6</v>
      </c>
      <c r="L11" s="118">
        <v>3</v>
      </c>
      <c r="M11" s="118">
        <v>5</v>
      </c>
      <c r="N11" s="118">
        <v>5</v>
      </c>
      <c r="O11" s="118">
        <v>4</v>
      </c>
      <c r="P11" s="118">
        <v>12</v>
      </c>
      <c r="Q11" s="119">
        <v>11</v>
      </c>
      <c r="R11" s="170"/>
      <c r="S11" s="119"/>
      <c r="T11" s="119"/>
      <c r="U11" s="119"/>
      <c r="V11" s="119"/>
      <c r="W11" s="119"/>
      <c r="X11" s="119"/>
      <c r="Y11" s="119"/>
      <c r="Z11" s="119"/>
      <c r="AA11" s="119"/>
      <c r="AB11" s="119"/>
      <c r="AC11" s="119"/>
      <c r="AD11" s="119"/>
      <c r="AE11" s="119"/>
      <c r="AF11" s="55">
        <f t="shared" si="0"/>
        <v>75</v>
      </c>
      <c r="AG11" s="54">
        <f t="shared" si="1"/>
        <v>75</v>
      </c>
      <c r="AH11" s="17"/>
    </row>
    <row r="12" spans="1:36" ht="12" customHeight="1">
      <c r="A12" s="487">
        <v>10</v>
      </c>
      <c r="B12" s="488"/>
      <c r="C12" s="116">
        <v>907</v>
      </c>
      <c r="D12" s="117" t="s">
        <v>201</v>
      </c>
      <c r="E12" s="162" t="s">
        <v>202</v>
      </c>
      <c r="F12" s="166" t="s">
        <v>211</v>
      </c>
      <c r="G12" s="118">
        <v>5</v>
      </c>
      <c r="H12" s="118">
        <v>4</v>
      </c>
      <c r="I12" s="118">
        <v>9</v>
      </c>
      <c r="J12" s="118">
        <v>7</v>
      </c>
      <c r="K12" s="118">
        <v>6</v>
      </c>
      <c r="L12" s="118">
        <v>15</v>
      </c>
      <c r="M12" s="118">
        <v>4</v>
      </c>
      <c r="N12" s="118">
        <v>4</v>
      </c>
      <c r="O12" s="118">
        <v>3</v>
      </c>
      <c r="P12" s="118">
        <v>15</v>
      </c>
      <c r="Q12" s="119">
        <v>6</v>
      </c>
      <c r="R12" s="170"/>
      <c r="S12" s="119"/>
      <c r="T12" s="119"/>
      <c r="U12" s="119"/>
      <c r="V12" s="119"/>
      <c r="W12" s="119"/>
      <c r="X12" s="119"/>
      <c r="Y12" s="119"/>
      <c r="Z12" s="119"/>
      <c r="AA12" s="119"/>
      <c r="AB12" s="119"/>
      <c r="AC12" s="119"/>
      <c r="AD12" s="119"/>
      <c r="AE12" s="119"/>
      <c r="AF12" s="55">
        <f t="shared" si="0"/>
        <v>78</v>
      </c>
      <c r="AG12" s="54">
        <f t="shared" si="1"/>
        <v>78</v>
      </c>
      <c r="AH12" s="17"/>
    </row>
    <row r="13" spans="1:36" ht="12" customHeight="1">
      <c r="A13" s="506">
        <v>15</v>
      </c>
      <c r="B13" s="507"/>
      <c r="C13" s="113">
        <v>944</v>
      </c>
      <c r="D13" s="194" t="s">
        <v>203</v>
      </c>
      <c r="E13" s="211" t="s">
        <v>204</v>
      </c>
      <c r="F13" s="166" t="s">
        <v>211</v>
      </c>
      <c r="G13" s="114">
        <v>5</v>
      </c>
      <c r="H13" s="114">
        <v>4</v>
      </c>
      <c r="I13" s="114">
        <v>8</v>
      </c>
      <c r="J13" s="114">
        <v>4</v>
      </c>
      <c r="K13" s="114">
        <v>2</v>
      </c>
      <c r="L13" s="114">
        <v>13.5</v>
      </c>
      <c r="M13" s="114">
        <v>2</v>
      </c>
      <c r="N13" s="114">
        <v>5</v>
      </c>
      <c r="O13" s="114">
        <v>4</v>
      </c>
      <c r="P13" s="114">
        <v>16</v>
      </c>
      <c r="Q13" s="115">
        <v>15</v>
      </c>
      <c r="R13" s="169"/>
      <c r="S13" s="115"/>
      <c r="T13" s="115"/>
      <c r="U13" s="115"/>
      <c r="V13" s="115"/>
      <c r="W13" s="115"/>
      <c r="X13" s="115"/>
      <c r="Y13" s="115"/>
      <c r="Z13" s="115"/>
      <c r="AA13" s="115"/>
      <c r="AB13" s="115"/>
      <c r="AC13" s="115"/>
      <c r="AD13" s="115"/>
      <c r="AE13" s="115"/>
      <c r="AF13" s="55">
        <f t="shared" si="0"/>
        <v>78.5</v>
      </c>
      <c r="AG13" s="54">
        <f t="shared" si="1"/>
        <v>79</v>
      </c>
      <c r="AH13" s="17"/>
    </row>
    <row r="14" spans="1:36" ht="12" customHeight="1">
      <c r="A14" s="487">
        <v>20</v>
      </c>
      <c r="B14" s="488"/>
      <c r="C14" s="116">
        <v>968</v>
      </c>
      <c r="D14" s="117" t="s">
        <v>205</v>
      </c>
      <c r="E14" s="162" t="s">
        <v>206</v>
      </c>
      <c r="F14" s="166" t="s">
        <v>211</v>
      </c>
      <c r="G14" s="118">
        <v>4</v>
      </c>
      <c r="H14" s="118">
        <v>5</v>
      </c>
      <c r="I14" s="118">
        <v>8</v>
      </c>
      <c r="J14" s="118">
        <v>7</v>
      </c>
      <c r="K14" s="118">
        <v>4</v>
      </c>
      <c r="L14" s="118">
        <v>13.5</v>
      </c>
      <c r="M14" s="118">
        <v>5</v>
      </c>
      <c r="N14" s="118">
        <v>5</v>
      </c>
      <c r="O14" s="118">
        <v>4</v>
      </c>
      <c r="P14" s="118">
        <v>13</v>
      </c>
      <c r="Q14" s="119">
        <v>15</v>
      </c>
      <c r="R14" s="170"/>
      <c r="S14" s="119"/>
      <c r="T14" s="119"/>
      <c r="U14" s="119"/>
      <c r="V14" s="119"/>
      <c r="W14" s="119"/>
      <c r="X14" s="119"/>
      <c r="Y14" s="119"/>
      <c r="Z14" s="119"/>
      <c r="AA14" s="119"/>
      <c r="AB14" s="119"/>
      <c r="AC14" s="119"/>
      <c r="AD14" s="119"/>
      <c r="AE14" s="119"/>
      <c r="AF14" s="55">
        <f t="shared" si="0"/>
        <v>83.5</v>
      </c>
      <c r="AG14" s="54">
        <f t="shared" si="1"/>
        <v>84</v>
      </c>
      <c r="AH14" s="17"/>
    </row>
    <row r="15" spans="1:36" ht="12" customHeight="1">
      <c r="A15" s="487">
        <v>22</v>
      </c>
      <c r="B15" s="488"/>
      <c r="C15" s="116">
        <v>974</v>
      </c>
      <c r="D15" s="117" t="s">
        <v>207</v>
      </c>
      <c r="E15" s="162" t="s">
        <v>208</v>
      </c>
      <c r="F15" s="166" t="s">
        <v>211</v>
      </c>
      <c r="G15" s="118">
        <v>3</v>
      </c>
      <c r="H15" s="118">
        <v>4</v>
      </c>
      <c r="I15" s="118">
        <v>10</v>
      </c>
      <c r="J15" s="118">
        <v>8</v>
      </c>
      <c r="K15" s="118">
        <v>4</v>
      </c>
      <c r="L15" s="118">
        <v>15</v>
      </c>
      <c r="M15" s="118">
        <v>5</v>
      </c>
      <c r="N15" s="118">
        <v>5</v>
      </c>
      <c r="O15" s="118">
        <v>4</v>
      </c>
      <c r="P15" s="118">
        <v>15</v>
      </c>
      <c r="Q15" s="119">
        <v>13.5</v>
      </c>
      <c r="R15" s="170"/>
      <c r="S15" s="119"/>
      <c r="T15" s="119"/>
      <c r="U15" s="119"/>
      <c r="V15" s="119"/>
      <c r="W15" s="119"/>
      <c r="X15" s="119"/>
      <c r="Y15" s="119"/>
      <c r="Z15" s="119"/>
      <c r="AA15" s="119"/>
      <c r="AB15" s="119"/>
      <c r="AC15" s="119"/>
      <c r="AD15" s="119"/>
      <c r="AE15" s="119"/>
      <c r="AF15" s="55">
        <f t="shared" si="0"/>
        <v>86.5</v>
      </c>
      <c r="AG15" s="54">
        <f t="shared" si="1"/>
        <v>87</v>
      </c>
      <c r="AH15" s="17"/>
    </row>
    <row r="16" spans="1:36" ht="12" customHeight="1">
      <c r="A16" s="506">
        <v>23</v>
      </c>
      <c r="B16" s="507"/>
      <c r="C16" s="113">
        <v>975</v>
      </c>
      <c r="D16" s="194" t="s">
        <v>209</v>
      </c>
      <c r="E16" s="211" t="s">
        <v>210</v>
      </c>
      <c r="F16" s="166" t="s">
        <v>211</v>
      </c>
      <c r="G16" s="114">
        <v>2</v>
      </c>
      <c r="H16" s="114">
        <v>5</v>
      </c>
      <c r="I16" s="114">
        <v>9</v>
      </c>
      <c r="J16" s="114">
        <v>6</v>
      </c>
      <c r="K16" s="114">
        <v>2</v>
      </c>
      <c r="L16" s="114">
        <v>9</v>
      </c>
      <c r="M16" s="114">
        <v>4</v>
      </c>
      <c r="N16" s="114">
        <v>4</v>
      </c>
      <c r="O16" s="114">
        <v>4</v>
      </c>
      <c r="P16" s="114">
        <v>16</v>
      </c>
      <c r="Q16" s="115">
        <v>10.5</v>
      </c>
      <c r="R16" s="169"/>
      <c r="S16" s="115"/>
      <c r="T16" s="115"/>
      <c r="U16" s="115"/>
      <c r="V16" s="115"/>
      <c r="W16" s="115"/>
      <c r="X16" s="115"/>
      <c r="Y16" s="115"/>
      <c r="Z16" s="115"/>
      <c r="AA16" s="115"/>
      <c r="AB16" s="115"/>
      <c r="AC16" s="115"/>
      <c r="AD16" s="115"/>
      <c r="AE16" s="115"/>
      <c r="AF16" s="55">
        <f t="shared" si="0"/>
        <v>71.5</v>
      </c>
      <c r="AG16" s="54">
        <f t="shared" si="1"/>
        <v>72</v>
      </c>
      <c r="AH16" s="17"/>
    </row>
    <row r="17" spans="1:34" ht="15.75" customHeight="1">
      <c r="A17" s="598" t="s">
        <v>0</v>
      </c>
      <c r="B17" s="599"/>
      <c r="C17" s="599"/>
      <c r="D17" s="599"/>
      <c r="E17" s="599"/>
      <c r="F17" s="600"/>
      <c r="G17" s="120">
        <f t="shared" ref="G17:AE17" si="2">IF(OR(G7="",COUNTIF(G9:G16,"&gt;"&amp;G7)&gt;0),"H",SUM(G9:G16))</f>
        <v>27</v>
      </c>
      <c r="H17" s="120">
        <f t="shared" si="2"/>
        <v>35</v>
      </c>
      <c r="I17" s="120">
        <f t="shared" si="2"/>
        <v>70</v>
      </c>
      <c r="J17" s="120">
        <f t="shared" si="2"/>
        <v>56</v>
      </c>
      <c r="K17" s="120">
        <f t="shared" si="2"/>
        <v>33</v>
      </c>
      <c r="L17" s="120">
        <f t="shared" si="2"/>
        <v>91.5</v>
      </c>
      <c r="M17" s="120">
        <f t="shared" si="2"/>
        <v>35</v>
      </c>
      <c r="N17" s="120">
        <f t="shared" si="2"/>
        <v>37</v>
      </c>
      <c r="O17" s="120">
        <f t="shared" si="2"/>
        <v>31</v>
      </c>
      <c r="P17" s="120">
        <f t="shared" si="2"/>
        <v>106</v>
      </c>
      <c r="Q17" s="120">
        <f t="shared" si="2"/>
        <v>98</v>
      </c>
      <c r="R17" s="120" t="str">
        <f t="shared" si="2"/>
        <v>H</v>
      </c>
      <c r="S17" s="120" t="str">
        <f t="shared" si="2"/>
        <v>H</v>
      </c>
      <c r="T17" s="120" t="str">
        <f t="shared" si="2"/>
        <v>H</v>
      </c>
      <c r="U17" s="120" t="str">
        <f t="shared" si="2"/>
        <v>H</v>
      </c>
      <c r="V17" s="120" t="str">
        <f t="shared" si="2"/>
        <v>H</v>
      </c>
      <c r="W17" s="120" t="str">
        <f t="shared" si="2"/>
        <v>H</v>
      </c>
      <c r="X17" s="120" t="str">
        <f t="shared" si="2"/>
        <v>H</v>
      </c>
      <c r="Y17" s="120" t="str">
        <f t="shared" si="2"/>
        <v>H</v>
      </c>
      <c r="Z17" s="120" t="str">
        <f t="shared" si="2"/>
        <v>H</v>
      </c>
      <c r="AA17" s="120" t="str">
        <f t="shared" si="2"/>
        <v>H</v>
      </c>
      <c r="AB17" s="120" t="str">
        <f t="shared" si="2"/>
        <v>H</v>
      </c>
      <c r="AC17" s="120" t="str">
        <f t="shared" si="2"/>
        <v>H</v>
      </c>
      <c r="AD17" s="120" t="str">
        <f t="shared" si="2"/>
        <v>H</v>
      </c>
      <c r="AE17" s="120" t="str">
        <f t="shared" si="2"/>
        <v>H</v>
      </c>
      <c r="AF17" s="55">
        <f>IF(SUM(G17:AE17)=SUM(AF9:AF16),SUM(G17:AE17),"hata var")</f>
        <v>619.5</v>
      </c>
      <c r="AG17" s="121">
        <f>ROUND(AF17,0)</f>
        <v>620</v>
      </c>
      <c r="AH17" s="17"/>
    </row>
    <row r="18" spans="1:34" ht="14.25">
      <c r="A18" s="598" t="s">
        <v>2</v>
      </c>
      <c r="B18" s="599"/>
      <c r="C18" s="599"/>
      <c r="D18" s="599"/>
      <c r="E18" s="599"/>
      <c r="F18" s="600"/>
      <c r="G18" s="210">
        <f t="shared" ref="G18:AE18" si="3">IF(COUNTBLANK(G9:G16)=ROWS(G9:G16)," ",AVERAGE(G9:G16)*10)</f>
        <v>33.75</v>
      </c>
      <c r="H18" s="210">
        <f t="shared" si="3"/>
        <v>43.75</v>
      </c>
      <c r="I18" s="210">
        <f t="shared" si="3"/>
        <v>87.5</v>
      </c>
      <c r="J18" s="210">
        <f t="shared" si="3"/>
        <v>70</v>
      </c>
      <c r="K18" s="210">
        <f t="shared" si="3"/>
        <v>41.25</v>
      </c>
      <c r="L18" s="210">
        <f t="shared" si="3"/>
        <v>114.375</v>
      </c>
      <c r="M18" s="210">
        <f t="shared" si="3"/>
        <v>43.75</v>
      </c>
      <c r="N18" s="210">
        <f t="shared" si="3"/>
        <v>46.25</v>
      </c>
      <c r="O18" s="210">
        <f t="shared" si="3"/>
        <v>38.75</v>
      </c>
      <c r="P18" s="210">
        <f t="shared" si="3"/>
        <v>132.5</v>
      </c>
      <c r="Q18" s="210">
        <f t="shared" si="3"/>
        <v>122.5</v>
      </c>
      <c r="R18" s="210" t="str">
        <f t="shared" si="3"/>
        <v xml:space="preserve"> </v>
      </c>
      <c r="S18" s="210" t="str">
        <f t="shared" si="3"/>
        <v xml:space="preserve"> </v>
      </c>
      <c r="T18" s="210" t="str">
        <f t="shared" si="3"/>
        <v xml:space="preserve"> </v>
      </c>
      <c r="U18" s="210" t="str">
        <f t="shared" si="3"/>
        <v xml:space="preserve"> </v>
      </c>
      <c r="V18" s="210" t="str">
        <f t="shared" si="3"/>
        <v xml:space="preserve"> </v>
      </c>
      <c r="W18" s="210" t="str">
        <f t="shared" si="3"/>
        <v xml:space="preserve"> </v>
      </c>
      <c r="X18" s="210" t="str">
        <f t="shared" si="3"/>
        <v xml:space="preserve"> </v>
      </c>
      <c r="Y18" s="210" t="str">
        <f t="shared" si="3"/>
        <v xml:space="preserve"> </v>
      </c>
      <c r="Z18" s="210" t="str">
        <f t="shared" si="3"/>
        <v xml:space="preserve"> </v>
      </c>
      <c r="AA18" s="210" t="str">
        <f t="shared" si="3"/>
        <v xml:space="preserve"> </v>
      </c>
      <c r="AB18" s="210" t="str">
        <f t="shared" si="3"/>
        <v xml:space="preserve"> </v>
      </c>
      <c r="AC18" s="210" t="str">
        <f t="shared" si="3"/>
        <v xml:space="preserve"> </v>
      </c>
      <c r="AD18" s="210" t="str">
        <f t="shared" si="3"/>
        <v xml:space="preserve"> </v>
      </c>
      <c r="AE18" s="210" t="str">
        <f t="shared" si="3"/>
        <v xml:space="preserve"> </v>
      </c>
      <c r="AF18" s="209">
        <f>IF(OR(G18="0",G18=""),"0",ROUND(AVERAGE(G18:AE18),1))</f>
        <v>70.400000000000006</v>
      </c>
      <c r="AG18" s="208">
        <f>AF18</f>
        <v>70.400000000000006</v>
      </c>
      <c r="AH18" s="17"/>
    </row>
    <row r="19" spans="1:34" s="29" customFormat="1" ht="13.5">
      <c r="A19" s="601" t="s">
        <v>101</v>
      </c>
      <c r="B19" s="602"/>
      <c r="C19" s="602"/>
      <c r="D19" s="602"/>
      <c r="E19" s="602"/>
      <c r="F19" s="603"/>
      <c r="G19" s="182">
        <f t="shared" ref="G19:Q19" si="4">IF(COUNTBLANK(G9:G16)=ROWS(G9:G16)," ",AVERAGE(G9:G16))</f>
        <v>3.375</v>
      </c>
      <c r="H19" s="183">
        <f t="shared" si="4"/>
        <v>4.375</v>
      </c>
      <c r="I19" s="183">
        <f t="shared" si="4"/>
        <v>8.75</v>
      </c>
      <c r="J19" s="183">
        <f t="shared" si="4"/>
        <v>7</v>
      </c>
      <c r="K19" s="183">
        <f t="shared" si="4"/>
        <v>4.125</v>
      </c>
      <c r="L19" s="183">
        <f t="shared" si="4"/>
        <v>11.4375</v>
      </c>
      <c r="M19" s="183">
        <f t="shared" si="4"/>
        <v>4.375</v>
      </c>
      <c r="N19" s="183">
        <f t="shared" si="4"/>
        <v>4.625</v>
      </c>
      <c r="O19" s="183">
        <f t="shared" si="4"/>
        <v>3.875</v>
      </c>
      <c r="P19" s="183">
        <f t="shared" si="4"/>
        <v>13.25</v>
      </c>
      <c r="Q19" s="183">
        <f t="shared" si="4"/>
        <v>12.25</v>
      </c>
      <c r="R19" s="184"/>
      <c r="S19" s="183" t="str">
        <f t="shared" ref="S19:AE19" si="5">IF(COUNTBLANK(S9:S16)=ROWS(S9:S16)," ",AVERAGE(S9:S16))</f>
        <v xml:space="preserve"> </v>
      </c>
      <c r="T19" s="183" t="str">
        <f t="shared" si="5"/>
        <v xml:space="preserve"> </v>
      </c>
      <c r="U19" s="183" t="str">
        <f t="shared" si="5"/>
        <v xml:space="preserve"> </v>
      </c>
      <c r="V19" s="183" t="str">
        <f t="shared" si="5"/>
        <v xml:space="preserve"> </v>
      </c>
      <c r="W19" s="183" t="str">
        <f t="shared" si="5"/>
        <v xml:space="preserve"> </v>
      </c>
      <c r="X19" s="183" t="str">
        <f t="shared" si="5"/>
        <v xml:space="preserve"> </v>
      </c>
      <c r="Y19" s="183" t="str">
        <f t="shared" si="5"/>
        <v xml:space="preserve"> </v>
      </c>
      <c r="Z19" s="183" t="str">
        <f t="shared" si="5"/>
        <v xml:space="preserve"> </v>
      </c>
      <c r="AA19" s="183" t="str">
        <f t="shared" si="5"/>
        <v xml:space="preserve"> </v>
      </c>
      <c r="AB19" s="183" t="str">
        <f t="shared" si="5"/>
        <v xml:space="preserve"> </v>
      </c>
      <c r="AC19" s="183" t="str">
        <f t="shared" si="5"/>
        <v xml:space="preserve"> </v>
      </c>
      <c r="AD19" s="183" t="str">
        <f t="shared" si="5"/>
        <v xml:space="preserve"> </v>
      </c>
      <c r="AE19" s="183" t="str">
        <f t="shared" si="5"/>
        <v xml:space="preserve"> </v>
      </c>
      <c r="AF19" s="149">
        <f>IF(COUNTIF(AF9:AF16," ")=ROWS(AF9:AF16)," ",AVERAGE(AF9:AF16))</f>
        <v>77.4375</v>
      </c>
      <c r="AG19" s="150">
        <f>IF(COUNTIF(AG9:AG16," ")=ROWS(AG9:AG16)," ",AVERAGE(AG9:AG16))</f>
        <v>77.75</v>
      </c>
    </row>
    <row r="20" spans="1:34" s="29" customFormat="1">
      <c r="A20" s="604" t="s">
        <v>114</v>
      </c>
      <c r="B20" s="605"/>
      <c r="C20" s="605"/>
      <c r="D20" s="605"/>
      <c r="E20" s="605"/>
      <c r="F20" s="606"/>
      <c r="G20" s="185">
        <f t="shared" ref="G20:Q20" si="6">IF(COUNTBLANK(G9:G16)=ROWS(G9:G16)," ",IF(COUNTIF(G9:G16,G7:G7)=0,"YOK",COUNTIF(G9:G16,G7)))</f>
        <v>3</v>
      </c>
      <c r="H20" s="186">
        <f t="shared" si="6"/>
        <v>3</v>
      </c>
      <c r="I20" s="186">
        <f t="shared" si="6"/>
        <v>2</v>
      </c>
      <c r="J20" s="186" t="str">
        <f t="shared" si="6"/>
        <v>YOK</v>
      </c>
      <c r="K20" s="186" t="str">
        <f t="shared" si="6"/>
        <v>YOK</v>
      </c>
      <c r="L20" s="186">
        <f t="shared" si="6"/>
        <v>3</v>
      </c>
      <c r="M20" s="186">
        <f t="shared" si="6"/>
        <v>5</v>
      </c>
      <c r="N20" s="186">
        <f t="shared" si="6"/>
        <v>5</v>
      </c>
      <c r="O20" s="186">
        <f t="shared" si="6"/>
        <v>7</v>
      </c>
      <c r="P20" s="186">
        <f t="shared" si="6"/>
        <v>2</v>
      </c>
      <c r="Q20" s="186">
        <f t="shared" si="6"/>
        <v>3</v>
      </c>
      <c r="R20" s="187"/>
      <c r="S20" s="186" t="str">
        <f t="shared" ref="S20:AE20" si="7">IF(COUNTBLANK(S9:S16)=ROWS(S9:S16)," ",IF(COUNTIF(S9:S16,S7:S7)=0,"YOK",COUNTIF(S9:S16,S7)))</f>
        <v xml:space="preserve"> </v>
      </c>
      <c r="T20" s="186" t="str">
        <f t="shared" si="7"/>
        <v xml:space="preserve"> </v>
      </c>
      <c r="U20" s="186" t="str">
        <f t="shared" si="7"/>
        <v xml:space="preserve"> </v>
      </c>
      <c r="V20" s="186" t="str">
        <f t="shared" si="7"/>
        <v xml:space="preserve"> </v>
      </c>
      <c r="W20" s="186" t="str">
        <f t="shared" si="7"/>
        <v xml:space="preserve"> </v>
      </c>
      <c r="X20" s="186" t="str">
        <f t="shared" si="7"/>
        <v xml:space="preserve"> </v>
      </c>
      <c r="Y20" s="186" t="str">
        <f t="shared" si="7"/>
        <v xml:space="preserve"> </v>
      </c>
      <c r="Z20" s="186" t="str">
        <f t="shared" si="7"/>
        <v xml:space="preserve"> </v>
      </c>
      <c r="AA20" s="186" t="str">
        <f t="shared" si="7"/>
        <v xml:space="preserve"> </v>
      </c>
      <c r="AB20" s="186" t="str">
        <f t="shared" si="7"/>
        <v xml:space="preserve"> </v>
      </c>
      <c r="AC20" s="186" t="str">
        <f t="shared" si="7"/>
        <v xml:space="preserve"> </v>
      </c>
      <c r="AD20" s="186" t="str">
        <f t="shared" si="7"/>
        <v xml:space="preserve"> </v>
      </c>
      <c r="AE20" s="186" t="str">
        <f t="shared" si="7"/>
        <v xml:space="preserve"> </v>
      </c>
      <c r="AF20" s="574"/>
      <c r="AG20" s="576"/>
    </row>
    <row r="21" spans="1:34" s="29" customFormat="1" ht="13.5">
      <c r="A21" s="578" t="s">
        <v>115</v>
      </c>
      <c r="B21" s="579"/>
      <c r="C21" s="579"/>
      <c r="D21" s="579"/>
      <c r="E21" s="579"/>
      <c r="F21" s="580"/>
      <c r="G21" s="188" t="str">
        <f t="shared" ref="G21:Q21" si="8">IF(COUNTBLANK(G9:G16)=ROWS(G9:G16)," ",IF(COUNTIF(G9:G16,0)=0,"YOK",COUNTIF(G9:G16,0)))</f>
        <v>YOK</v>
      </c>
      <c r="H21" s="189" t="str">
        <f t="shared" si="8"/>
        <v>YOK</v>
      </c>
      <c r="I21" s="189" t="str">
        <f t="shared" si="8"/>
        <v>YOK</v>
      </c>
      <c r="J21" s="189" t="str">
        <f t="shared" si="8"/>
        <v>YOK</v>
      </c>
      <c r="K21" s="189" t="str">
        <f t="shared" si="8"/>
        <v>YOK</v>
      </c>
      <c r="L21" s="189" t="str">
        <f t="shared" si="8"/>
        <v>YOK</v>
      </c>
      <c r="M21" s="189" t="str">
        <f t="shared" si="8"/>
        <v>YOK</v>
      </c>
      <c r="N21" s="189" t="str">
        <f t="shared" si="8"/>
        <v>YOK</v>
      </c>
      <c r="O21" s="189" t="str">
        <f t="shared" si="8"/>
        <v>YOK</v>
      </c>
      <c r="P21" s="189" t="str">
        <f t="shared" si="8"/>
        <v>YOK</v>
      </c>
      <c r="Q21" s="189" t="str">
        <f t="shared" si="8"/>
        <v>YOK</v>
      </c>
      <c r="R21" s="190"/>
      <c r="S21" s="189" t="str">
        <f t="shared" ref="S21:AE21" si="9">IF(COUNTBLANK(S9:S16)=ROWS(S9:S16)," ",IF(COUNTIF(S9:S16,0)=0,"YOK",COUNTIF(S9:S16,0)))</f>
        <v xml:space="preserve"> </v>
      </c>
      <c r="T21" s="189" t="str">
        <f t="shared" si="9"/>
        <v xml:space="preserve"> </v>
      </c>
      <c r="U21" s="189" t="str">
        <f t="shared" si="9"/>
        <v xml:space="preserve"> </v>
      </c>
      <c r="V21" s="189" t="str">
        <f t="shared" si="9"/>
        <v xml:space="preserve"> </v>
      </c>
      <c r="W21" s="189" t="str">
        <f t="shared" si="9"/>
        <v xml:space="preserve"> </v>
      </c>
      <c r="X21" s="189" t="str">
        <f t="shared" si="9"/>
        <v xml:space="preserve"> </v>
      </c>
      <c r="Y21" s="189" t="str">
        <f t="shared" si="9"/>
        <v xml:space="preserve"> </v>
      </c>
      <c r="Z21" s="189" t="str">
        <f t="shared" si="9"/>
        <v xml:space="preserve"> </v>
      </c>
      <c r="AA21" s="189" t="str">
        <f t="shared" si="9"/>
        <v xml:space="preserve"> </v>
      </c>
      <c r="AB21" s="189" t="str">
        <f t="shared" si="9"/>
        <v xml:space="preserve"> </v>
      </c>
      <c r="AC21" s="189" t="str">
        <f t="shared" si="9"/>
        <v xml:space="preserve"> </v>
      </c>
      <c r="AD21" s="189" t="str">
        <f t="shared" si="9"/>
        <v xml:space="preserve"> </v>
      </c>
      <c r="AE21" s="189" t="str">
        <f t="shared" si="9"/>
        <v xml:space="preserve"> </v>
      </c>
      <c r="AF21" s="575"/>
      <c r="AG21" s="577"/>
    </row>
    <row r="22" spans="1:34" s="29" customFormat="1" ht="6" customHeight="1">
      <c r="A22" s="30"/>
      <c r="B22" s="30"/>
      <c r="C22" s="30"/>
      <c r="D22" s="30"/>
      <c r="E22" s="30"/>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7"/>
      <c r="AE22" s="148"/>
    </row>
    <row r="23" spans="1:34" ht="22.5" customHeight="1">
      <c r="A23" s="581" t="s">
        <v>9</v>
      </c>
      <c r="B23" s="581"/>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17"/>
    </row>
    <row r="24" spans="1:34" ht="7.5" customHeight="1">
      <c r="A24" s="58"/>
      <c r="B24" s="58"/>
      <c r="C24" s="58"/>
      <c r="D24" s="58"/>
      <c r="E24" s="58"/>
      <c r="F24" s="58"/>
      <c r="G24" s="59">
        <v>1</v>
      </c>
      <c r="H24" s="59">
        <v>2</v>
      </c>
      <c r="I24" s="59">
        <v>3</v>
      </c>
      <c r="J24" s="59">
        <v>4</v>
      </c>
      <c r="K24" s="59">
        <v>5</v>
      </c>
      <c r="L24" s="59">
        <v>6</v>
      </c>
      <c r="M24" s="59">
        <v>7</v>
      </c>
      <c r="N24" s="59">
        <v>8</v>
      </c>
      <c r="O24" s="59">
        <v>9</v>
      </c>
      <c r="P24" s="59">
        <v>10</v>
      </c>
      <c r="Q24" s="59">
        <v>11</v>
      </c>
      <c r="R24" s="59">
        <v>12</v>
      </c>
      <c r="S24" s="59">
        <v>13</v>
      </c>
      <c r="T24" s="59">
        <v>14</v>
      </c>
      <c r="U24" s="59">
        <v>15</v>
      </c>
      <c r="V24" s="59">
        <v>16</v>
      </c>
      <c r="W24" s="59">
        <v>17</v>
      </c>
      <c r="X24" s="59">
        <v>18</v>
      </c>
      <c r="Y24" s="59">
        <v>19</v>
      </c>
      <c r="Z24" s="59">
        <v>20</v>
      </c>
      <c r="AA24" s="59">
        <v>21</v>
      </c>
      <c r="AB24" s="59">
        <v>22</v>
      </c>
      <c r="AC24" s="59">
        <v>23</v>
      </c>
      <c r="AD24" s="59">
        <v>24</v>
      </c>
      <c r="AE24" s="59">
        <v>25</v>
      </c>
      <c r="AF24" s="59"/>
      <c r="AG24" s="59"/>
      <c r="AH24" s="65"/>
    </row>
    <row r="25" spans="1:34" ht="15" customHeight="1">
      <c r="A25" s="60"/>
      <c r="B25" s="61"/>
      <c r="C25" s="61"/>
      <c r="D25" s="61" t="s">
        <v>7</v>
      </c>
      <c r="E25" s="61"/>
      <c r="F25" s="61"/>
      <c r="G25" s="62">
        <f>IF(OR(G17="",G17="H"),0,100)</f>
        <v>100</v>
      </c>
      <c r="H25" s="62">
        <f t="shared" ref="H25:AE25" si="10">IF(OR(H17="",H17="H"),0,100)</f>
        <v>100</v>
      </c>
      <c r="I25" s="62">
        <f t="shared" si="10"/>
        <v>100</v>
      </c>
      <c r="J25" s="62">
        <f t="shared" si="10"/>
        <v>100</v>
      </c>
      <c r="K25" s="62">
        <f t="shared" si="10"/>
        <v>100</v>
      </c>
      <c r="L25" s="62">
        <f t="shared" si="10"/>
        <v>100</v>
      </c>
      <c r="M25" s="62">
        <f t="shared" si="10"/>
        <v>100</v>
      </c>
      <c r="N25" s="62">
        <f t="shared" si="10"/>
        <v>100</v>
      </c>
      <c r="O25" s="62">
        <f t="shared" si="10"/>
        <v>100</v>
      </c>
      <c r="P25" s="62">
        <f t="shared" si="10"/>
        <v>100</v>
      </c>
      <c r="Q25" s="62">
        <f t="shared" si="10"/>
        <v>100</v>
      </c>
      <c r="R25" s="62" t="e">
        <f>IF(OR(#REF!="",#REF!="H"),0,100)</f>
        <v>#REF!</v>
      </c>
      <c r="S25" s="62">
        <f t="shared" si="10"/>
        <v>0</v>
      </c>
      <c r="T25" s="62">
        <f t="shared" si="10"/>
        <v>0</v>
      </c>
      <c r="U25" s="62">
        <f t="shared" si="10"/>
        <v>0</v>
      </c>
      <c r="V25" s="62">
        <f t="shared" si="10"/>
        <v>0</v>
      </c>
      <c r="W25" s="62">
        <f t="shared" si="10"/>
        <v>0</v>
      </c>
      <c r="X25" s="62">
        <f t="shared" si="10"/>
        <v>0</v>
      </c>
      <c r="Y25" s="62">
        <f t="shared" si="10"/>
        <v>0</v>
      </c>
      <c r="Z25" s="62">
        <f t="shared" si="10"/>
        <v>0</v>
      </c>
      <c r="AA25" s="62">
        <f t="shared" si="10"/>
        <v>0</v>
      </c>
      <c r="AB25" s="62">
        <f t="shared" si="10"/>
        <v>0</v>
      </c>
      <c r="AC25" s="62">
        <f t="shared" si="10"/>
        <v>0</v>
      </c>
      <c r="AD25" s="62">
        <f t="shared" si="10"/>
        <v>0</v>
      </c>
      <c r="AE25" s="62">
        <f t="shared" si="10"/>
        <v>0</v>
      </c>
      <c r="AF25" s="62"/>
      <c r="AG25" s="62"/>
      <c r="AH25" s="73"/>
    </row>
    <row r="26" spans="1:34" ht="14.25" customHeight="1">
      <c r="A26" s="60"/>
      <c r="B26" s="63"/>
      <c r="C26" s="63"/>
      <c r="D26" s="63" t="s">
        <v>8</v>
      </c>
      <c r="E26" s="63"/>
      <c r="F26" s="63"/>
      <c r="G26" s="64">
        <f t="shared" ref="G26:AE26" si="11">IF(G18="",0,G18)</f>
        <v>33.75</v>
      </c>
      <c r="H26" s="64">
        <f t="shared" si="11"/>
        <v>43.75</v>
      </c>
      <c r="I26" s="64">
        <f t="shared" si="11"/>
        <v>87.5</v>
      </c>
      <c r="J26" s="64">
        <f t="shared" si="11"/>
        <v>70</v>
      </c>
      <c r="K26" s="64">
        <f t="shared" si="11"/>
        <v>41.25</v>
      </c>
      <c r="L26" s="64">
        <f t="shared" si="11"/>
        <v>114.375</v>
      </c>
      <c r="M26" s="64">
        <f t="shared" si="11"/>
        <v>43.75</v>
      </c>
      <c r="N26" s="64">
        <f t="shared" si="11"/>
        <v>46.25</v>
      </c>
      <c r="O26" s="64">
        <f t="shared" si="11"/>
        <v>38.75</v>
      </c>
      <c r="P26" s="64">
        <f t="shared" si="11"/>
        <v>132.5</v>
      </c>
      <c r="Q26" s="64">
        <f t="shared" si="11"/>
        <v>122.5</v>
      </c>
      <c r="R26" s="64" t="e">
        <f>IF(#REF!="",0,#REF!)</f>
        <v>#REF!</v>
      </c>
      <c r="S26" s="64" t="str">
        <f t="shared" si="11"/>
        <v xml:space="preserve"> </v>
      </c>
      <c r="T26" s="64" t="str">
        <f t="shared" si="11"/>
        <v xml:space="preserve"> </v>
      </c>
      <c r="U26" s="64" t="str">
        <f t="shared" si="11"/>
        <v xml:space="preserve"> </v>
      </c>
      <c r="V26" s="64" t="str">
        <f t="shared" si="11"/>
        <v xml:space="preserve"> </v>
      </c>
      <c r="W26" s="64" t="str">
        <f t="shared" si="11"/>
        <v xml:space="preserve"> </v>
      </c>
      <c r="X26" s="64" t="str">
        <f t="shared" si="11"/>
        <v xml:space="preserve"> </v>
      </c>
      <c r="Y26" s="64" t="str">
        <f t="shared" si="11"/>
        <v xml:space="preserve"> </v>
      </c>
      <c r="Z26" s="64" t="str">
        <f t="shared" si="11"/>
        <v xml:space="preserve"> </v>
      </c>
      <c r="AA26" s="64" t="str">
        <f t="shared" si="11"/>
        <v xml:space="preserve"> </v>
      </c>
      <c r="AB26" s="64" t="str">
        <f t="shared" si="11"/>
        <v xml:space="preserve"> </v>
      </c>
      <c r="AC26" s="64" t="str">
        <f t="shared" si="11"/>
        <v xml:space="preserve"> </v>
      </c>
      <c r="AD26" s="64" t="str">
        <f t="shared" si="11"/>
        <v xml:space="preserve"> </v>
      </c>
      <c r="AE26" s="64" t="str">
        <f t="shared" si="11"/>
        <v xml:space="preserve"> </v>
      </c>
      <c r="AF26" s="64"/>
      <c r="AG26" s="64"/>
      <c r="AH26" s="74"/>
    </row>
    <row r="27" spans="1:34" ht="14.25" customHeight="1">
      <c r="A27" s="60"/>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28"/>
    </row>
    <row r="28" spans="1:34" s="21" customFormat="1" ht="14.25" customHeight="1">
      <c r="A28" s="24"/>
      <c r="B28" s="25"/>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25"/>
      <c r="AH28" s="1"/>
    </row>
    <row r="29" spans="1:34" s="21" customFormat="1">
      <c r="A29" s="2"/>
      <c r="B29" s="6"/>
      <c r="C29" s="42"/>
      <c r="D29" s="42"/>
      <c r="E29" s="42"/>
      <c r="F29" s="42"/>
      <c r="G29" s="42"/>
      <c r="H29" s="42"/>
      <c r="I29" s="43"/>
      <c r="J29" s="42"/>
      <c r="K29" s="42"/>
      <c r="L29" s="42"/>
      <c r="M29" s="42"/>
      <c r="N29" s="42"/>
      <c r="O29" s="42"/>
      <c r="P29" s="42"/>
      <c r="Q29" s="42"/>
      <c r="R29" s="42"/>
      <c r="S29" s="42"/>
      <c r="T29" s="42"/>
      <c r="U29" s="42"/>
      <c r="V29" s="42"/>
      <c r="W29" s="42"/>
      <c r="X29" s="42"/>
      <c r="Y29" s="42"/>
      <c r="Z29" s="42"/>
      <c r="AA29" s="42"/>
      <c r="AB29" s="42"/>
      <c r="AC29" s="42"/>
      <c r="AD29" s="42"/>
      <c r="AE29" s="42"/>
      <c r="AF29" s="42"/>
      <c r="AG29" s="6"/>
      <c r="AH29" s="22"/>
    </row>
    <row r="30" spans="1:34" s="21" customFormat="1">
      <c r="A30" s="2"/>
      <c r="B30" s="6"/>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6"/>
      <c r="AH30" s="23"/>
    </row>
    <row r="31" spans="1:34" s="21" customFormat="1">
      <c r="A31" s="2"/>
      <c r="B31" s="6"/>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6"/>
      <c r="AH31" s="23"/>
    </row>
    <row r="32" spans="1:34" s="21" customFormat="1">
      <c r="A32" s="2"/>
      <c r="B32" s="6"/>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6"/>
      <c r="AH32" s="23"/>
    </row>
    <row r="33" spans="1:34" s="21" customFormat="1" ht="9" customHeight="1">
      <c r="A33" s="2"/>
      <c r="B33" s="6"/>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6"/>
      <c r="AH33" s="23"/>
    </row>
    <row r="34" spans="1:34" ht="7.5" customHeight="1">
      <c r="A34" s="127" t="s">
        <v>21</v>
      </c>
      <c r="C34" s="44"/>
      <c r="D34" s="44"/>
      <c r="E34" s="44"/>
      <c r="F34" s="44"/>
      <c r="G34" s="44"/>
      <c r="H34" s="44"/>
      <c r="I34" s="44"/>
      <c r="J34" s="44"/>
      <c r="K34" s="44"/>
      <c r="L34" s="44"/>
      <c r="M34" s="44"/>
      <c r="N34" s="44"/>
      <c r="O34" s="44"/>
      <c r="P34" s="44"/>
      <c r="Q34" s="42"/>
      <c r="R34" s="44"/>
      <c r="S34" s="44"/>
      <c r="T34" s="44"/>
      <c r="U34" s="44"/>
      <c r="V34" s="44"/>
      <c r="W34" s="44"/>
      <c r="X34" s="44"/>
      <c r="Y34" s="44"/>
      <c r="Z34" s="44"/>
      <c r="AA34" s="44"/>
      <c r="AB34" s="44"/>
      <c r="AC34" s="46"/>
      <c r="AD34" s="46"/>
      <c r="AE34" s="46"/>
      <c r="AF34" s="46"/>
      <c r="AG34" s="27"/>
      <c r="AH34" s="47"/>
    </row>
    <row r="35" spans="1:34" ht="4.5" customHeight="1">
      <c r="A35" s="45"/>
      <c r="C35" s="44"/>
      <c r="D35" s="44"/>
      <c r="E35" s="44"/>
      <c r="F35" s="44"/>
      <c r="G35" s="44"/>
      <c r="H35" s="44"/>
      <c r="I35" s="44"/>
      <c r="J35" s="44"/>
      <c r="K35" s="44"/>
      <c r="L35" s="44"/>
      <c r="M35" s="44"/>
      <c r="N35" s="44"/>
      <c r="O35" s="44"/>
      <c r="P35" s="44"/>
      <c r="Q35" s="42"/>
      <c r="R35" s="44"/>
      <c r="S35" s="44"/>
      <c r="T35" s="44"/>
      <c r="U35" s="44"/>
      <c r="V35" s="44"/>
      <c r="W35" s="44"/>
      <c r="X35" s="44"/>
      <c r="Y35" s="44"/>
      <c r="Z35" s="44"/>
      <c r="AA35" s="44"/>
      <c r="AB35" s="44"/>
      <c r="AC35" s="46"/>
      <c r="AD35" s="46"/>
      <c r="AE35" s="46"/>
      <c r="AF35" s="46"/>
      <c r="AG35" s="27"/>
      <c r="AH35" s="47"/>
    </row>
    <row r="36" spans="1:34" ht="15">
      <c r="A36" s="66" t="s">
        <v>35</v>
      </c>
      <c r="B36" s="225"/>
      <c r="C36" s="225"/>
      <c r="D36" s="225"/>
      <c r="E36" s="225"/>
      <c r="F36" s="222" t="s">
        <v>75</v>
      </c>
      <c r="G36" s="582">
        <f>COUNTA(G9:G16)</f>
        <v>8</v>
      </c>
      <c r="H36" s="583"/>
      <c r="I36" s="80"/>
      <c r="J36" s="80"/>
      <c r="K36" s="584" t="s">
        <v>98</v>
      </c>
      <c r="L36" s="585"/>
      <c r="M36" s="585"/>
      <c r="N36" s="585"/>
      <c r="O36" s="585"/>
      <c r="P36" s="585"/>
      <c r="Q36" s="585"/>
      <c r="R36" s="585"/>
      <c r="S36" s="585"/>
      <c r="T36" s="585"/>
      <c r="U36" s="585"/>
      <c r="V36" s="586"/>
      <c r="W36" s="106"/>
      <c r="X36" s="107"/>
      <c r="Y36" s="108" t="s">
        <v>17</v>
      </c>
      <c r="Z36" s="587" t="s">
        <v>104</v>
      </c>
      <c r="AA36" s="588"/>
      <c r="AB36" s="588"/>
      <c r="AC36" s="588"/>
      <c r="AD36" s="588"/>
      <c r="AE36" s="589"/>
      <c r="AG36" s="27"/>
      <c r="AH36" s="47"/>
    </row>
    <row r="37" spans="1:34" ht="14.25">
      <c r="A37" s="67" t="s">
        <v>39</v>
      </c>
      <c r="B37" s="226"/>
      <c r="C37" s="226"/>
      <c r="D37" s="226"/>
      <c r="E37" s="226"/>
      <c r="F37" s="220" t="s">
        <v>75</v>
      </c>
      <c r="G37" s="568">
        <f>COUNTA(D9:D16)-COUNTA(G9:G16)</f>
        <v>0</v>
      </c>
      <c r="H37" s="569"/>
      <c r="I37" s="20"/>
      <c r="J37" s="31"/>
      <c r="K37" s="596" t="s">
        <v>29</v>
      </c>
      <c r="L37" s="597"/>
      <c r="M37" s="597"/>
      <c r="N37" s="597"/>
      <c r="O37" s="597"/>
      <c r="P37" s="597"/>
      <c r="Q37" s="597"/>
      <c r="R37" s="597"/>
      <c r="S37" s="566" t="s">
        <v>90</v>
      </c>
      <c r="T37" s="566"/>
      <c r="U37" s="566" t="s">
        <v>30</v>
      </c>
      <c r="V37" s="567"/>
      <c r="W37" s="106"/>
      <c r="X37" s="107"/>
      <c r="Y37" s="65">
        <f>IF(G40=": -","0",COUNTIF(AF9:AF16,"&gt;=50")*100/G36)</f>
        <v>100</v>
      </c>
      <c r="Z37" s="137" t="s">
        <v>18</v>
      </c>
      <c r="AA37" s="138"/>
      <c r="AB37" s="138"/>
      <c r="AC37" s="139" t="str">
        <f>"%"&amp;ROUND(Y37,0)</f>
        <v>%100</v>
      </c>
      <c r="AD37" s="139"/>
      <c r="AE37" s="140"/>
      <c r="AG37" s="27"/>
      <c r="AH37" s="47"/>
    </row>
    <row r="38" spans="1:34" ht="14.25">
      <c r="A38" s="67" t="s">
        <v>10</v>
      </c>
      <c r="B38" s="226"/>
      <c r="C38" s="226"/>
      <c r="D38" s="226"/>
      <c r="E38" s="226"/>
      <c r="F38" s="220" t="s">
        <v>75</v>
      </c>
      <c r="G38" s="568">
        <f>COUNTIF(AF9:AF16,"&gt;=50")</f>
        <v>8</v>
      </c>
      <c r="H38" s="569"/>
      <c r="I38" s="570"/>
      <c r="J38" s="571"/>
      <c r="K38" s="167" t="s">
        <v>100</v>
      </c>
      <c r="L38" s="168"/>
      <c r="M38" s="122" t="s">
        <v>77</v>
      </c>
      <c r="N38" s="122"/>
      <c r="O38" s="123"/>
      <c r="P38" s="124" t="s">
        <v>86</v>
      </c>
      <c r="Q38" s="81"/>
      <c r="R38" s="132" t="s">
        <v>75</v>
      </c>
      <c r="S38" s="133">
        <f>COUNTIF(AF9:AF16,"&lt;50")</f>
        <v>0</v>
      </c>
      <c r="T38" s="111" t="s">
        <v>76</v>
      </c>
      <c r="U38" s="112" t="s">
        <v>74</v>
      </c>
      <c r="V38" s="153">
        <f>IF(S38=" "," ",100*S38/S43)</f>
        <v>0</v>
      </c>
      <c r="W38" s="95"/>
      <c r="X38" s="27"/>
      <c r="Y38" s="65">
        <f>100-Y37</f>
        <v>0</v>
      </c>
      <c r="Z38" s="34" t="s">
        <v>19</v>
      </c>
      <c r="AA38" s="35"/>
      <c r="AB38" s="35"/>
      <c r="AC38" s="79" t="str">
        <f>"%"&amp;ROUND(Y38,0)</f>
        <v>%0</v>
      </c>
      <c r="AD38" s="79"/>
      <c r="AE38" s="39"/>
      <c r="AG38" s="27"/>
      <c r="AH38" s="47"/>
    </row>
    <row r="39" spans="1:34" ht="14.25">
      <c r="A39" s="67" t="s">
        <v>11</v>
      </c>
      <c r="B39" s="226"/>
      <c r="C39" s="226"/>
      <c r="D39" s="226"/>
      <c r="E39" s="226"/>
      <c r="F39" s="220" t="s">
        <v>75</v>
      </c>
      <c r="G39" s="568">
        <f>COUNTIF(AF9:AF16,"&lt;50")</f>
        <v>0</v>
      </c>
      <c r="H39" s="569"/>
      <c r="I39" s="3"/>
      <c r="J39" s="31"/>
      <c r="K39" s="167" t="s">
        <v>78</v>
      </c>
      <c r="L39" s="168"/>
      <c r="M39" s="122" t="s">
        <v>77</v>
      </c>
      <c r="N39" s="122"/>
      <c r="O39" s="123"/>
      <c r="P39" s="124" t="s">
        <v>85</v>
      </c>
      <c r="Q39" s="81"/>
      <c r="R39" s="132" t="s">
        <v>75</v>
      </c>
      <c r="S39" s="133">
        <f>(COUNTIF(AF9:AF16,"&lt;60")-(COUNTIF(AF9:AF16,"&lt;50")))</f>
        <v>0</v>
      </c>
      <c r="T39" s="111" t="s">
        <v>76</v>
      </c>
      <c r="U39" s="112" t="s">
        <v>74</v>
      </c>
      <c r="V39" s="153">
        <f>IF(S39=" "," ",100*S39/S43)</f>
        <v>0</v>
      </c>
      <c r="W39" s="95"/>
      <c r="X39" s="27"/>
      <c r="Y39" s="93"/>
      <c r="Z39" s="40"/>
      <c r="AA39" s="35"/>
      <c r="AB39" s="35"/>
      <c r="AC39" s="35"/>
      <c r="AD39" s="35"/>
      <c r="AE39" s="39"/>
      <c r="AG39" s="27"/>
      <c r="AH39" s="47"/>
    </row>
    <row r="40" spans="1:34" ht="14.25" customHeight="1">
      <c r="A40" s="77" t="s">
        <v>107</v>
      </c>
      <c r="B40" s="78"/>
      <c r="C40" s="78"/>
      <c r="D40" s="78"/>
      <c r="E40" s="78"/>
      <c r="F40" s="130" t="s">
        <v>75</v>
      </c>
      <c r="G40" s="590">
        <f>IF(G9="","-",COUNTIF(AF9:AF16,"&gt;=50")/M3)</f>
        <v>1</v>
      </c>
      <c r="H40" s="591"/>
      <c r="I40" s="3"/>
      <c r="J40" s="56"/>
      <c r="K40" s="167" t="s">
        <v>79</v>
      </c>
      <c r="L40" s="168"/>
      <c r="M40" s="122" t="s">
        <v>77</v>
      </c>
      <c r="N40" s="122"/>
      <c r="O40" s="123"/>
      <c r="P40" s="124" t="s">
        <v>84</v>
      </c>
      <c r="Q40" s="81"/>
      <c r="R40" s="132" t="s">
        <v>75</v>
      </c>
      <c r="S40" s="133">
        <f>(COUNTIF(AF9:AF16,"&lt;70")-(COUNTIF(AF9:AF16,"&lt;60")))</f>
        <v>1</v>
      </c>
      <c r="T40" s="111" t="s">
        <v>76</v>
      </c>
      <c r="U40" s="112" t="s">
        <v>74</v>
      </c>
      <c r="V40" s="153">
        <f>IF(S40=" "," ",100*S40/S43)</f>
        <v>12.5</v>
      </c>
      <c r="W40" s="95"/>
      <c r="Y40" s="94"/>
      <c r="Z40" s="36"/>
      <c r="AA40" s="37"/>
      <c r="AB40" s="37"/>
      <c r="AC40" s="37"/>
      <c r="AD40" s="37"/>
      <c r="AE40" s="39"/>
      <c r="AG40" s="27"/>
      <c r="AH40" s="47"/>
    </row>
    <row r="41" spans="1:34" ht="14.25">
      <c r="A41" s="67" t="s">
        <v>15</v>
      </c>
      <c r="B41" s="68"/>
      <c r="C41" s="68"/>
      <c r="D41" s="68"/>
      <c r="E41" s="68"/>
      <c r="F41" s="220" t="s">
        <v>75</v>
      </c>
      <c r="G41" s="592">
        <f>MAX(AG9:AG16)</f>
        <v>87</v>
      </c>
      <c r="H41" s="593"/>
      <c r="I41" s="3"/>
      <c r="J41" s="32"/>
      <c r="K41" s="167" t="s">
        <v>80</v>
      </c>
      <c r="L41" s="168"/>
      <c r="M41" s="122" t="s">
        <v>77</v>
      </c>
      <c r="N41" s="122"/>
      <c r="O41" s="123"/>
      <c r="P41" s="124" t="s">
        <v>83</v>
      </c>
      <c r="Q41" s="81"/>
      <c r="R41" s="132" t="s">
        <v>75</v>
      </c>
      <c r="S41" s="133">
        <f>(COUNTIF(AF9:AF16,"&lt;85")-(COUNTIF(AF9:AF16,"&lt;70")))</f>
        <v>6</v>
      </c>
      <c r="T41" s="111" t="s">
        <v>76</v>
      </c>
      <c r="U41" s="112" t="s">
        <v>74</v>
      </c>
      <c r="V41" s="153">
        <f>IF(S41=" "," ",100*S41/S43)</f>
        <v>75</v>
      </c>
      <c r="W41" s="95"/>
      <c r="Y41" s="18"/>
      <c r="Z41" s="36"/>
      <c r="AA41" s="37"/>
      <c r="AB41" s="37"/>
      <c r="AC41" s="37"/>
      <c r="AD41" s="37"/>
      <c r="AE41" s="38"/>
      <c r="AG41" s="27"/>
      <c r="AH41" s="47"/>
    </row>
    <row r="42" spans="1:34" ht="14.25">
      <c r="A42" s="67" t="s">
        <v>16</v>
      </c>
      <c r="B42" s="68"/>
      <c r="C42" s="68"/>
      <c r="D42" s="68"/>
      <c r="E42" s="68"/>
      <c r="F42" s="220" t="s">
        <v>75</v>
      </c>
      <c r="G42" s="568">
        <f>MIN(AG9:AG16)</f>
        <v>65</v>
      </c>
      <c r="H42" s="569"/>
      <c r="I42" s="3"/>
      <c r="J42" s="32"/>
      <c r="K42" s="167" t="s">
        <v>81</v>
      </c>
      <c r="L42" s="168"/>
      <c r="M42" s="122" t="s">
        <v>77</v>
      </c>
      <c r="N42" s="122"/>
      <c r="O42" s="123"/>
      <c r="P42" s="124" t="s">
        <v>82</v>
      </c>
      <c r="Q42" s="81"/>
      <c r="R42" s="132" t="s">
        <v>75</v>
      </c>
      <c r="S42" s="133">
        <f>(COUNTIF(AF9:AF16,"&lt;101")-(COUNTIF(AF9:AF16,"&lt;85")))</f>
        <v>1</v>
      </c>
      <c r="T42" s="111" t="s">
        <v>76</v>
      </c>
      <c r="U42" s="112" t="s">
        <v>74</v>
      </c>
      <c r="V42" s="153">
        <f>IF(S42=" "," ",100*S42/S43)</f>
        <v>12.5</v>
      </c>
      <c r="W42" s="95"/>
      <c r="Y42" s="18"/>
      <c r="Z42" s="141"/>
      <c r="AA42" s="136"/>
      <c r="AB42" s="136"/>
      <c r="AC42" s="136"/>
      <c r="AD42" s="136"/>
      <c r="AE42" s="38"/>
      <c r="AG42" s="27"/>
      <c r="AH42" s="47"/>
    </row>
    <row r="43" spans="1:34" ht="13.5">
      <c r="A43" s="69" t="s">
        <v>65</v>
      </c>
      <c r="B43" s="70"/>
      <c r="C43" s="70"/>
      <c r="D43" s="70"/>
      <c r="E43" s="70"/>
      <c r="F43" s="221" t="s">
        <v>75</v>
      </c>
      <c r="G43" s="594">
        <f>IF(AF18="0","0",ROUND(AVERAGE(AG9:AG16),0))</f>
        <v>78</v>
      </c>
      <c r="H43" s="595"/>
      <c r="I43" s="3"/>
      <c r="J43" s="32"/>
      <c r="K43" s="572" t="s">
        <v>31</v>
      </c>
      <c r="L43" s="573"/>
      <c r="M43" s="573"/>
      <c r="N43" s="573"/>
      <c r="O43" s="573"/>
      <c r="P43" s="573"/>
      <c r="Q43" s="573"/>
      <c r="R43" s="134" t="s">
        <v>75</v>
      </c>
      <c r="S43" s="145">
        <f>SUM(S38:S42)</f>
        <v>8</v>
      </c>
      <c r="T43" s="110" t="s">
        <v>76</v>
      </c>
      <c r="U43" s="135" t="s">
        <v>74</v>
      </c>
      <c r="V43" s="154">
        <f>SUM(V39:V42)</f>
        <v>100</v>
      </c>
      <c r="W43" s="96"/>
      <c r="Y43" s="44"/>
      <c r="Z43" s="142"/>
      <c r="AA43" s="143"/>
      <c r="AB43" s="143"/>
      <c r="AC43" s="143"/>
      <c r="AD43" s="143"/>
      <c r="AE43" s="144"/>
      <c r="AF43" s="46"/>
      <c r="AG43" s="27"/>
      <c r="AH43" s="47"/>
    </row>
    <row r="44" spans="1:34" ht="12.75" customHeight="1">
      <c r="A44" s="45"/>
      <c r="C44" s="44"/>
      <c r="D44" s="44"/>
      <c r="E44" s="44"/>
      <c r="F44" s="44"/>
      <c r="G44" s="44"/>
      <c r="H44" s="44"/>
      <c r="I44" s="44"/>
      <c r="J44" s="57"/>
      <c r="K44" s="33"/>
      <c r="L44" s="18"/>
      <c r="M44" s="20"/>
      <c r="N44" s="20"/>
      <c r="O44" s="57"/>
      <c r="P44" s="57"/>
      <c r="Q44" s="41"/>
      <c r="R44" s="57"/>
      <c r="S44" s="57"/>
      <c r="T44" s="57"/>
      <c r="U44" s="97"/>
      <c r="V44" s="44"/>
      <c r="W44" s="44"/>
      <c r="X44" s="44"/>
      <c r="Y44" s="44"/>
      <c r="Z44" s="44"/>
      <c r="AA44" s="44"/>
      <c r="AB44" s="44"/>
      <c r="AC44" s="46"/>
      <c r="AD44" s="46"/>
      <c r="AE44" s="46"/>
      <c r="AF44" s="46"/>
      <c r="AG44" s="27"/>
      <c r="AH44" s="47"/>
    </row>
    <row r="45" spans="1:34" ht="13.5" customHeight="1">
      <c r="A45" s="535" t="s">
        <v>32</v>
      </c>
      <c r="B45" s="536"/>
      <c r="C45" s="536"/>
      <c r="D45" s="536"/>
      <c r="E45" s="536"/>
      <c r="F45" s="536"/>
      <c r="G45" s="536"/>
      <c r="H45" s="536"/>
      <c r="I45" s="536"/>
      <c r="J45" s="536"/>
      <c r="K45" s="536"/>
      <c r="L45" s="536"/>
      <c r="M45" s="536"/>
      <c r="N45" s="536"/>
      <c r="O45" s="536"/>
      <c r="P45" s="536"/>
      <c r="Q45" s="536"/>
      <c r="R45" s="536"/>
      <c r="S45" s="537"/>
      <c r="T45" s="523" t="s">
        <v>12</v>
      </c>
      <c r="U45" s="524"/>
      <c r="V45" s="524"/>
      <c r="W45" s="524"/>
      <c r="X45" s="524"/>
      <c r="Y45" s="524"/>
      <c r="Z45" s="524"/>
      <c r="AA45" s="525"/>
      <c r="AB45" s="523" t="s">
        <v>13</v>
      </c>
      <c r="AC45" s="524"/>
      <c r="AD45" s="524"/>
      <c r="AE45" s="524"/>
      <c r="AF45" s="524"/>
      <c r="AG45" s="525"/>
      <c r="AH45" s="6"/>
    </row>
    <row r="46" spans="1:34" ht="12.75" customHeight="1">
      <c r="A46" s="540" t="s">
        <v>102</v>
      </c>
      <c r="B46" s="541"/>
      <c r="C46" s="541"/>
      <c r="D46" s="541"/>
      <c r="E46" s="541"/>
      <c r="F46" s="541"/>
      <c r="G46" s="541"/>
      <c r="H46" s="541"/>
      <c r="I46" s="541"/>
      <c r="J46" s="541"/>
      <c r="K46" s="541"/>
      <c r="L46" s="541"/>
      <c r="M46" s="541"/>
      <c r="N46" s="541"/>
      <c r="O46" s="541"/>
      <c r="P46" s="541"/>
      <c r="Q46" s="541"/>
      <c r="R46" s="541"/>
      <c r="S46" s="542"/>
      <c r="T46" s="526"/>
      <c r="U46" s="527"/>
      <c r="V46" s="527"/>
      <c r="W46" s="527"/>
      <c r="X46" s="527"/>
      <c r="Y46" s="527"/>
      <c r="Z46" s="527"/>
      <c r="AA46" s="528"/>
      <c r="AB46" s="50"/>
      <c r="AC46" s="48"/>
      <c r="AD46" s="48"/>
      <c r="AE46" s="48"/>
      <c r="AF46" s="48"/>
      <c r="AG46" s="51"/>
      <c r="AH46" s="6"/>
    </row>
    <row r="47" spans="1:34">
      <c r="A47" s="543"/>
      <c r="B47" s="544"/>
      <c r="C47" s="544"/>
      <c r="D47" s="544"/>
      <c r="E47" s="544"/>
      <c r="F47" s="544"/>
      <c r="G47" s="544"/>
      <c r="H47" s="544"/>
      <c r="I47" s="544"/>
      <c r="J47" s="544"/>
      <c r="K47" s="544"/>
      <c r="L47" s="544"/>
      <c r="M47" s="544"/>
      <c r="N47" s="544"/>
      <c r="O47" s="544"/>
      <c r="P47" s="544"/>
      <c r="Q47" s="544"/>
      <c r="R47" s="544"/>
      <c r="S47" s="545"/>
      <c r="T47" s="526"/>
      <c r="U47" s="527"/>
      <c r="V47" s="527"/>
      <c r="W47" s="527"/>
      <c r="X47" s="527"/>
      <c r="Y47" s="527"/>
      <c r="Z47" s="527"/>
      <c r="AA47" s="528"/>
      <c r="AB47" s="53"/>
      <c r="AC47" s="49"/>
      <c r="AD47" s="49"/>
      <c r="AE47" s="49"/>
      <c r="AF47" s="49"/>
      <c r="AG47" s="52"/>
      <c r="AH47" s="6"/>
    </row>
    <row r="48" spans="1:34">
      <c r="A48" s="543"/>
      <c r="B48" s="544"/>
      <c r="C48" s="544"/>
      <c r="D48" s="544"/>
      <c r="E48" s="544"/>
      <c r="F48" s="544"/>
      <c r="G48" s="544"/>
      <c r="H48" s="544"/>
      <c r="I48" s="544"/>
      <c r="J48" s="544"/>
      <c r="K48" s="544"/>
      <c r="L48" s="544"/>
      <c r="M48" s="544"/>
      <c r="N48" s="544"/>
      <c r="O48" s="544"/>
      <c r="P48" s="544"/>
      <c r="Q48" s="544"/>
      <c r="R48" s="544"/>
      <c r="S48" s="545"/>
      <c r="T48" s="526"/>
      <c r="U48" s="527"/>
      <c r="V48" s="527"/>
      <c r="W48" s="527"/>
      <c r="X48" s="527"/>
      <c r="Y48" s="527"/>
      <c r="Z48" s="527"/>
      <c r="AA48" s="528"/>
      <c r="AB48" s="53"/>
      <c r="AC48" s="49"/>
      <c r="AD48" s="49"/>
      <c r="AE48" s="49"/>
      <c r="AF48" s="49"/>
      <c r="AG48" s="52"/>
      <c r="AH48" s="6"/>
    </row>
    <row r="49" spans="1:34">
      <c r="A49" s="543"/>
      <c r="B49" s="544"/>
      <c r="C49" s="544"/>
      <c r="D49" s="544"/>
      <c r="E49" s="544"/>
      <c r="F49" s="544"/>
      <c r="G49" s="544"/>
      <c r="H49" s="544"/>
      <c r="I49" s="544"/>
      <c r="J49" s="544"/>
      <c r="K49" s="544"/>
      <c r="L49" s="544"/>
      <c r="M49" s="544"/>
      <c r="N49" s="544"/>
      <c r="O49" s="544"/>
      <c r="P49" s="544"/>
      <c r="Q49" s="544"/>
      <c r="R49" s="544"/>
      <c r="S49" s="545"/>
      <c r="T49" s="532" t="str">
        <f>Genel!D12</f>
        <v>xxx</v>
      </c>
      <c r="U49" s="533"/>
      <c r="V49" s="533"/>
      <c r="W49" s="533"/>
      <c r="X49" s="533"/>
      <c r="Y49" s="533"/>
      <c r="Z49" s="533"/>
      <c r="AA49" s="534"/>
      <c r="AB49" s="532" t="str">
        <f>Genel!D12</f>
        <v>xxx</v>
      </c>
      <c r="AC49" s="533"/>
      <c r="AD49" s="533"/>
      <c r="AE49" s="533"/>
      <c r="AF49" s="533"/>
      <c r="AG49" s="534"/>
      <c r="AH49" s="6"/>
    </row>
    <row r="50" spans="1:34">
      <c r="A50" s="543"/>
      <c r="B50" s="544"/>
      <c r="C50" s="544"/>
      <c r="D50" s="544"/>
      <c r="E50" s="544"/>
      <c r="F50" s="544"/>
      <c r="G50" s="544"/>
      <c r="H50" s="544"/>
      <c r="I50" s="544"/>
      <c r="J50" s="544"/>
      <c r="K50" s="544"/>
      <c r="L50" s="544"/>
      <c r="M50" s="544"/>
      <c r="N50" s="544"/>
      <c r="O50" s="544"/>
      <c r="P50" s="544"/>
      <c r="Q50" s="544"/>
      <c r="R50" s="544"/>
      <c r="S50" s="545"/>
      <c r="T50" s="514" t="str">
        <f>Genel!D13</f>
        <v>Vefa  Lisesi</v>
      </c>
      <c r="U50" s="515"/>
      <c r="V50" s="515"/>
      <c r="W50" s="515"/>
      <c r="X50" s="515"/>
      <c r="Y50" s="515"/>
      <c r="Z50" s="515"/>
      <c r="AA50" s="516"/>
      <c r="AB50" s="514" t="str">
        <f>Genel!D11</f>
        <v>xxx</v>
      </c>
      <c r="AC50" s="515"/>
      <c r="AD50" s="515"/>
      <c r="AE50" s="515"/>
      <c r="AF50" s="515"/>
      <c r="AG50" s="516"/>
      <c r="AH50" s="6"/>
    </row>
    <row r="51" spans="1:34" ht="18.75" customHeight="1">
      <c r="A51" s="546"/>
      <c r="B51" s="547"/>
      <c r="C51" s="547"/>
      <c r="D51" s="547"/>
      <c r="E51" s="547"/>
      <c r="F51" s="547"/>
      <c r="G51" s="547"/>
      <c r="H51" s="547"/>
      <c r="I51" s="547"/>
      <c r="J51" s="547"/>
      <c r="K51" s="547"/>
      <c r="L51" s="547"/>
      <c r="M51" s="547"/>
      <c r="N51" s="547"/>
      <c r="O51" s="547"/>
      <c r="P51" s="547"/>
      <c r="Q51" s="547"/>
      <c r="R51" s="547"/>
      <c r="S51" s="548"/>
      <c r="T51" s="529" t="str">
        <f>Genel!D14</f>
        <v>2. Yabancı Dil Fransızca Zümresi</v>
      </c>
      <c r="U51" s="530"/>
      <c r="V51" s="530"/>
      <c r="W51" s="530"/>
      <c r="X51" s="530"/>
      <c r="Y51" s="530"/>
      <c r="Z51" s="530"/>
      <c r="AA51" s="531"/>
      <c r="AB51" s="517" t="s">
        <v>14</v>
      </c>
      <c r="AC51" s="518"/>
      <c r="AD51" s="518"/>
      <c r="AE51" s="518"/>
      <c r="AF51" s="518"/>
      <c r="AG51" s="519"/>
      <c r="AH51" s="6"/>
    </row>
    <row r="52" spans="1:34" ht="9" customHeight="1">
      <c r="AH52" s="6"/>
    </row>
  </sheetData>
  <sheetProtection formatCells="0" formatColumns="0" formatRows="0" insertColumns="0" insertRows="0" insertHyperlinks="0" deleteColumns="0" deleteRows="0" sort="0" autoFilter="0" pivotTables="0"/>
  <mergeCells count="52">
    <mergeCell ref="A12:B12"/>
    <mergeCell ref="A1:AH1"/>
    <mergeCell ref="D3:E3"/>
    <mergeCell ref="N3:R3"/>
    <mergeCell ref="V3:X3"/>
    <mergeCell ref="A6:F6"/>
    <mergeCell ref="AF6:AG6"/>
    <mergeCell ref="A7:F7"/>
    <mergeCell ref="A8:B8"/>
    <mergeCell ref="A9:B9"/>
    <mergeCell ref="A10:B10"/>
    <mergeCell ref="A11:B11"/>
    <mergeCell ref="A17:F17"/>
    <mergeCell ref="A18:F18"/>
    <mergeCell ref="A19:F19"/>
    <mergeCell ref="A20:F20"/>
    <mergeCell ref="A13:B13"/>
    <mergeCell ref="A14:B14"/>
    <mergeCell ref="A15:B15"/>
    <mergeCell ref="A16:B16"/>
    <mergeCell ref="AF20:AF21"/>
    <mergeCell ref="AG20:AG21"/>
    <mergeCell ref="A21:F21"/>
    <mergeCell ref="A23:AG23"/>
    <mergeCell ref="G36:H36"/>
    <mergeCell ref="K36:V36"/>
    <mergeCell ref="Z36:AE36"/>
    <mergeCell ref="K43:Q43"/>
    <mergeCell ref="G37:H37"/>
    <mergeCell ref="K37:R37"/>
    <mergeCell ref="S37:T37"/>
    <mergeCell ref="U37:V37"/>
    <mergeCell ref="G38:H38"/>
    <mergeCell ref="I38:J38"/>
    <mergeCell ref="G39:H39"/>
    <mergeCell ref="G40:H40"/>
    <mergeCell ref="G41:H41"/>
    <mergeCell ref="G42:H42"/>
    <mergeCell ref="G43:H43"/>
    <mergeCell ref="AB50:AG50"/>
    <mergeCell ref="T51:AA51"/>
    <mergeCell ref="AB51:AG51"/>
    <mergeCell ref="A45:S45"/>
    <mergeCell ref="T45:AA45"/>
    <mergeCell ref="AB45:AG45"/>
    <mergeCell ref="A46:S51"/>
    <mergeCell ref="T46:AA46"/>
    <mergeCell ref="T47:AA47"/>
    <mergeCell ref="T48:AA48"/>
    <mergeCell ref="T49:AA49"/>
    <mergeCell ref="AB49:AG49"/>
    <mergeCell ref="T50:AA50"/>
  </mergeCells>
  <dataValidations count="2">
    <dataValidation type="decimal" allowBlank="1" showInputMessage="1" showErrorMessage="1" errorTitle="Değer fazlası ahatası" error="10'dan fazla bir değer girişi yaptınız." sqref="G7:AE7">
      <formula1>0</formula1>
      <formula2>50</formula2>
    </dataValidation>
    <dataValidation type="decimal" allowBlank="1" showInputMessage="1" showErrorMessage="1" errorTitle="Yanlış Değer Girişi" error="Puan değerinin üstünde bir not girdiniz." sqref="S9:AE16 G9:Q16">
      <formula1>0</formula1>
      <formula2>G$7</formula2>
    </dataValidation>
  </dataValidations>
  <printOptions horizontalCentered="1"/>
  <pageMargins left="0.21135265700483091" right="9.5108695652173919E-2" top="0.26" bottom="0.19" header="0.27" footer="0.19685039370078741"/>
  <pageSetup paperSize="9" scale="7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S59"/>
  <sheetViews>
    <sheetView topLeftCell="A16" zoomScale="82" zoomScaleNormal="82" zoomScalePageLayoutView="69" workbookViewId="0">
      <selection activeCell="V3" sqref="V3:X3"/>
    </sheetView>
  </sheetViews>
  <sheetFormatPr baseColWidth="10" defaultColWidth="9.140625" defaultRowHeight="12.75"/>
  <cols>
    <col min="1" max="1" width="1.5703125" style="3" customWidth="1"/>
    <col min="2" max="2" width="2.28515625" style="19" customWidth="1"/>
    <col min="3" max="3" width="5.28515625" style="19" customWidth="1"/>
    <col min="4" max="4" width="15.140625" style="19" customWidth="1"/>
    <col min="5" max="5" width="13.28515625" style="19" customWidth="1"/>
    <col min="6" max="6" width="2.42578125" style="19" customWidth="1"/>
    <col min="7" max="9" width="3.85546875" style="19" customWidth="1"/>
    <col min="10" max="10" width="4" style="19" customWidth="1"/>
    <col min="11" max="29" width="3.85546875" style="19" customWidth="1"/>
    <col min="30" max="30" width="3.7109375" style="19" customWidth="1"/>
    <col min="31" max="39" width="3.85546875" style="19" customWidth="1"/>
    <col min="40" max="41" width="4.5703125" style="19" customWidth="1"/>
    <col min="42" max="42" width="1.5703125" style="19" customWidth="1"/>
    <col min="43" max="43" width="2.42578125" style="3" bestFit="1" customWidth="1"/>
    <col min="44" max="16384" width="9.140625" style="3"/>
  </cols>
  <sheetData>
    <row r="1" spans="1:45" ht="27.75" customHeight="1" thickBot="1">
      <c r="A1" s="549" t="str">
        <f>Genel!D15</f>
        <v>Vefa  Lisesi Ortak Sınav Değerlendirme Formu</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row>
    <row r="2" spans="1:45" ht="9.75" customHeight="1">
      <c r="A2" s="4"/>
      <c r="B2" s="5"/>
      <c r="C2" s="5"/>
      <c r="D2" s="5"/>
      <c r="E2" s="5"/>
      <c r="F2" s="5"/>
      <c r="G2" s="5"/>
      <c r="H2" s="5"/>
      <c r="I2" s="5"/>
      <c r="J2" s="5"/>
      <c r="K2" s="5"/>
      <c r="L2" s="98"/>
      <c r="M2" s="5"/>
      <c r="N2" s="5"/>
      <c r="O2" s="5"/>
      <c r="P2" s="5"/>
      <c r="Q2" s="5"/>
      <c r="R2" s="5"/>
      <c r="S2" s="5"/>
      <c r="T2" s="5"/>
      <c r="U2" s="5"/>
      <c r="V2" s="5"/>
      <c r="W2" s="5"/>
      <c r="X2" s="5"/>
      <c r="Y2" s="5"/>
      <c r="Z2" s="5"/>
      <c r="AA2" s="98"/>
      <c r="AB2" s="5"/>
      <c r="AC2" s="5"/>
      <c r="AD2" s="5"/>
      <c r="AE2" s="5"/>
      <c r="AF2" s="5"/>
      <c r="AG2" s="5"/>
      <c r="AH2" s="5"/>
      <c r="AI2" s="5"/>
      <c r="AJ2" s="5"/>
      <c r="AK2" s="5"/>
      <c r="AL2" s="5"/>
      <c r="AM2" s="5"/>
      <c r="AN2" s="5"/>
      <c r="AO2" s="5"/>
      <c r="AP2" s="99"/>
    </row>
    <row r="3" spans="1:45" s="91" customFormat="1" ht="21" customHeight="1">
      <c r="A3" s="105"/>
      <c r="B3" s="82" t="s">
        <v>6</v>
      </c>
      <c r="C3" s="83"/>
      <c r="D3" s="491" t="str">
        <f>Genel!D2</f>
        <v>SEÇMELİ 2. YABANCI DİL - FRANSIZCA</v>
      </c>
      <c r="E3" s="492"/>
      <c r="F3" s="82" t="s">
        <v>66</v>
      </c>
      <c r="G3" s="87"/>
      <c r="H3" s="192"/>
      <c r="I3" s="193" t="s">
        <v>166</v>
      </c>
      <c r="J3" s="497" t="s">
        <v>133</v>
      </c>
      <c r="K3" s="498"/>
      <c r="L3" s="498"/>
      <c r="M3" s="199"/>
      <c r="N3" s="493" t="s">
        <v>128</v>
      </c>
      <c r="O3" s="494"/>
      <c r="P3" s="494"/>
      <c r="Q3" s="494"/>
      <c r="R3" s="494"/>
      <c r="S3" s="92"/>
      <c r="T3" s="83" t="s">
        <v>72</v>
      </c>
      <c r="U3" s="87"/>
      <c r="V3" s="495"/>
      <c r="W3" s="495"/>
      <c r="X3" s="496"/>
      <c r="Y3" s="82" t="s">
        <v>73</v>
      </c>
      <c r="Z3" s="83"/>
      <c r="AA3" s="83"/>
      <c r="AB3" s="191" t="str">
        <f>Genel!D5</f>
        <v>1.</v>
      </c>
      <c r="AC3" s="86" t="s">
        <v>4</v>
      </c>
      <c r="AD3" s="87"/>
      <c r="AE3" s="191"/>
      <c r="AF3" s="191"/>
      <c r="AG3" s="191"/>
      <c r="AH3" s="191"/>
      <c r="AI3" s="191"/>
      <c r="AJ3" s="191"/>
      <c r="AK3" s="86" t="s">
        <v>4</v>
      </c>
      <c r="AL3" s="87"/>
      <c r="AM3" s="191" t="s">
        <v>38</v>
      </c>
      <c r="AN3" s="86" t="s">
        <v>5</v>
      </c>
      <c r="AO3" s="88"/>
      <c r="AP3" s="103"/>
      <c r="AQ3" s="89"/>
      <c r="AR3" s="90"/>
    </row>
    <row r="4" spans="1:45" ht="9.75" customHeight="1" thickBot="1">
      <c r="A4" s="8"/>
      <c r="B4" s="9"/>
      <c r="C4" s="9"/>
      <c r="D4" s="10"/>
      <c r="E4" s="10"/>
      <c r="F4" s="10"/>
      <c r="G4" s="10"/>
      <c r="H4" s="10"/>
      <c r="I4" s="10"/>
      <c r="J4" s="10"/>
      <c r="K4" s="11"/>
      <c r="L4" s="10"/>
      <c r="M4" s="213">
        <f>M3</f>
        <v>0</v>
      </c>
      <c r="N4" s="10"/>
      <c r="O4" s="12"/>
      <c r="P4" s="11"/>
      <c r="Q4" s="9"/>
      <c r="R4" s="9"/>
      <c r="S4" s="9"/>
      <c r="T4" s="13"/>
      <c r="U4" s="11"/>
      <c r="V4" s="10"/>
      <c r="W4" s="10"/>
      <c r="X4" s="10"/>
      <c r="Y4" s="10"/>
      <c r="Z4" s="14"/>
      <c r="AA4" s="14"/>
      <c r="AB4" s="14"/>
      <c r="AC4" s="14"/>
      <c r="AD4" s="14"/>
      <c r="AE4" s="14"/>
      <c r="AF4" s="14"/>
      <c r="AG4" s="14"/>
      <c r="AH4" s="14"/>
      <c r="AI4" s="14"/>
      <c r="AJ4" s="14"/>
      <c r="AK4" s="14"/>
      <c r="AL4" s="11"/>
      <c r="AM4" s="9"/>
      <c r="AN4" s="9"/>
      <c r="AO4" s="9"/>
      <c r="AP4" s="104"/>
    </row>
    <row r="5" spans="1:45" ht="16.5" customHeight="1">
      <c r="A5" s="174" t="s">
        <v>113</v>
      </c>
      <c r="B5" s="26"/>
      <c r="C5" s="27"/>
      <c r="D5" s="27"/>
      <c r="E5" s="27"/>
      <c r="F5" s="27"/>
      <c r="G5" s="27"/>
      <c r="H5" s="27"/>
      <c r="I5" s="27"/>
      <c r="J5" s="27"/>
      <c r="K5" s="27"/>
      <c r="L5" s="27"/>
      <c r="M5" s="27"/>
      <c r="N5" s="27"/>
      <c r="O5" s="27"/>
      <c r="P5" s="27"/>
      <c r="Q5" s="27"/>
      <c r="R5" s="27"/>
      <c r="S5" s="6"/>
      <c r="T5" s="6"/>
      <c r="U5" s="6"/>
      <c r="V5" s="6"/>
      <c r="W5" s="6"/>
      <c r="X5" s="6"/>
      <c r="Y5" s="6"/>
      <c r="Z5" s="6"/>
      <c r="AA5" s="6"/>
      <c r="AB5" s="155" t="str">
        <f>CONCATENATE(AB3,AK3," ",AM3,AN3)</f>
        <v>1.DÖNEM 3.YAZILI</v>
      </c>
      <c r="AC5" s="155"/>
      <c r="AD5" s="155"/>
      <c r="AE5" s="155"/>
      <c r="AF5" s="155"/>
      <c r="AG5" s="155"/>
      <c r="AH5" s="155"/>
      <c r="AI5" s="155"/>
      <c r="AJ5" s="155"/>
      <c r="AK5" s="6"/>
      <c r="AL5" s="6"/>
      <c r="AM5" s="6"/>
      <c r="AN5" s="6"/>
      <c r="AO5" s="181" t="str">
        <f>IF(AR6=0," ","25.SORU")</f>
        <v xml:space="preserve"> </v>
      </c>
      <c r="AP5" s="6"/>
    </row>
    <row r="6" spans="1:45" ht="118.5" customHeight="1">
      <c r="A6" s="472" t="s">
        <v>70</v>
      </c>
      <c r="B6" s="473"/>
      <c r="C6" s="473"/>
      <c r="D6" s="473"/>
      <c r="E6" s="473"/>
      <c r="F6" s="474"/>
      <c r="G6" s="355" t="str">
        <f>IF(Konular!G10=0," ",Konular!G10)</f>
        <v xml:space="preserve"> </v>
      </c>
      <c r="H6" s="355" t="str">
        <f>IF(Konular!H10=0," ",Konular!H10)</f>
        <v xml:space="preserve"> </v>
      </c>
      <c r="I6" s="355" t="str">
        <f>IF(Konular!I10=0," ",Konular!I10)</f>
        <v xml:space="preserve"> </v>
      </c>
      <c r="J6" s="355" t="str">
        <f>IF(Konular!J10=0," ",Konular!J10)</f>
        <v xml:space="preserve"> </v>
      </c>
      <c r="K6" s="355" t="str">
        <f>IF(Konular!K10=0," ",Konular!K10)</f>
        <v xml:space="preserve"> </v>
      </c>
      <c r="L6" s="355" t="str">
        <f>IF(Konular!L10=0," ",Konular!L10)</f>
        <v xml:space="preserve"> </v>
      </c>
      <c r="M6" s="355" t="str">
        <f>IF(Konular!M10=0," ",Konular!M10)</f>
        <v xml:space="preserve"> </v>
      </c>
      <c r="N6" s="355" t="str">
        <f>IF(Konular!N10=0," ",Konular!N10)</f>
        <v xml:space="preserve"> </v>
      </c>
      <c r="O6" s="355" t="str">
        <f>IF(Konular!O10=0," ",Konular!O10)</f>
        <v xml:space="preserve"> </v>
      </c>
      <c r="P6" s="355" t="str">
        <f>IF(Konular!P10=0," ",Konular!P10)</f>
        <v xml:space="preserve"> </v>
      </c>
      <c r="Q6" s="355" t="str">
        <f>IF(Konular!Q10=0," ",Konular!Q10)</f>
        <v xml:space="preserve"> </v>
      </c>
      <c r="R6" s="355" t="str">
        <f>IF(Konular!R10=0," ",Konular!R10)</f>
        <v xml:space="preserve"> </v>
      </c>
      <c r="S6" s="355" t="str">
        <f>IF(Konular!S10=0," ",Konular!S10)</f>
        <v xml:space="preserve"> </v>
      </c>
      <c r="T6" s="355" t="str">
        <f>IF(Konular!T10=0," ",Konular!T10)</f>
        <v xml:space="preserve"> </v>
      </c>
      <c r="U6" s="355" t="str">
        <f>IF(Konular!U10=0," ",Konular!U10)</f>
        <v xml:space="preserve"> </v>
      </c>
      <c r="V6" s="355" t="str">
        <f>IF(Konular!V10=0," ",Konular!V10)</f>
        <v xml:space="preserve"> </v>
      </c>
      <c r="W6" s="355" t="str">
        <f>IF(Konular!W10=0," ",Konular!W10)</f>
        <v xml:space="preserve"> </v>
      </c>
      <c r="X6" s="355" t="str">
        <f>IF(Konular!X10=0," ",Konular!X210)</f>
        <v xml:space="preserve"> </v>
      </c>
      <c r="Y6" s="355" t="str">
        <f>IF(Konular!Y10=0," ",Konular!Y10)</f>
        <v xml:space="preserve"> </v>
      </c>
      <c r="Z6" s="355" t="str">
        <f>IF(Konular!Z10=0," ",Konular!Z10)</f>
        <v xml:space="preserve"> </v>
      </c>
      <c r="AA6" s="355" t="str">
        <f>IF(Konular!AA10=0," ",Konular!AA10)</f>
        <v xml:space="preserve"> </v>
      </c>
      <c r="AB6" s="355" t="str">
        <f>IF(Konular!AB10=0," ",Konular!AB10)</f>
        <v xml:space="preserve"> </v>
      </c>
      <c r="AC6" s="355" t="str">
        <f>IF(Konular!AC10=0," ",Konular!AC10)</f>
        <v xml:space="preserve"> </v>
      </c>
      <c r="AD6" s="355" t="str">
        <f>IF(Konular!AD10=0," ",Konular!AD10)</f>
        <v xml:space="preserve"> </v>
      </c>
      <c r="AE6" s="355" t="str">
        <f>IF(Konular!AE10=0," ",Konular!AE10)</f>
        <v xml:space="preserve"> </v>
      </c>
      <c r="AF6" s="355" t="str">
        <f>IF(Konular!AF10=0," ",Konular!AF10)</f>
        <v xml:space="preserve"> </v>
      </c>
      <c r="AG6" s="355" t="str">
        <f>IF(Konular!AG10=0," ",Konular!A10)</f>
        <v xml:space="preserve"> </v>
      </c>
      <c r="AH6" s="355" t="str">
        <f>IF(Konular!AH10=0," ",Konular!AH10)</f>
        <v xml:space="preserve"> </v>
      </c>
      <c r="AI6" s="355" t="str">
        <f>IF(Konular!AI10=0," ",Konular!AI10)</f>
        <v xml:space="preserve"> </v>
      </c>
      <c r="AJ6" s="355" t="str">
        <f>IF(Konular!AJ10=0," ",Konular!AJ10)</f>
        <v xml:space="preserve"> </v>
      </c>
      <c r="AK6" s="355" t="str">
        <f>IF(Konular!AK10=0," ",Konular!AK10)</f>
        <v xml:space="preserve"> </v>
      </c>
      <c r="AL6" s="355" t="str">
        <f>IF(Konular!AL10=0," ",Konular!AL10)</f>
        <v xml:space="preserve"> </v>
      </c>
      <c r="AM6" s="355" t="str">
        <f>IF(Konular!AM10=0," ",Konular!AM10)</f>
        <v xml:space="preserve"> </v>
      </c>
      <c r="AN6" s="475" t="s">
        <v>116</v>
      </c>
      <c r="AO6" s="476"/>
      <c r="AP6" s="15"/>
    </row>
    <row r="7" spans="1:45" ht="16.5">
      <c r="A7" s="469" t="s">
        <v>71</v>
      </c>
      <c r="B7" s="470"/>
      <c r="C7" s="470"/>
      <c r="D7" s="470"/>
      <c r="E7" s="470"/>
      <c r="F7" s="471"/>
      <c r="G7" s="356">
        <f>Konular!G11</f>
        <v>3</v>
      </c>
      <c r="H7" s="356">
        <f>Konular!H11</f>
        <v>3</v>
      </c>
      <c r="I7" s="356">
        <f>Konular!I11</f>
        <v>3</v>
      </c>
      <c r="J7" s="356">
        <f>Konular!J11</f>
        <v>3</v>
      </c>
      <c r="K7" s="356">
        <f>Konular!K11</f>
        <v>3</v>
      </c>
      <c r="L7" s="356">
        <f>Konular!L11</f>
        <v>3</v>
      </c>
      <c r="M7" s="356">
        <f>Konular!M11</f>
        <v>3</v>
      </c>
      <c r="N7" s="356">
        <f>Konular!N11</f>
        <v>3</v>
      </c>
      <c r="O7" s="356">
        <f>Konular!O11</f>
        <v>3</v>
      </c>
      <c r="P7" s="356">
        <f>Konular!P11</f>
        <v>3</v>
      </c>
      <c r="Q7" s="356">
        <f>Konular!Q11</f>
        <v>3</v>
      </c>
      <c r="R7" s="356">
        <f>Konular!R11</f>
        <v>3</v>
      </c>
      <c r="S7" s="356">
        <f>Konular!S11</f>
        <v>3</v>
      </c>
      <c r="T7" s="356">
        <f>Konular!T11</f>
        <v>3</v>
      </c>
      <c r="U7" s="356">
        <f>Konular!U11</f>
        <v>3</v>
      </c>
      <c r="V7" s="356">
        <f>Konular!V11</f>
        <v>3</v>
      </c>
      <c r="W7" s="356">
        <f>Konular!W11</f>
        <v>3</v>
      </c>
      <c r="X7" s="356">
        <f>Konular!X11</f>
        <v>3</v>
      </c>
      <c r="Y7" s="356">
        <f>Konular!Y11</f>
        <v>3</v>
      </c>
      <c r="Z7" s="356">
        <f>Konular!Z11</f>
        <v>3</v>
      </c>
      <c r="AA7" s="356">
        <f>Konular!AA11</f>
        <v>3</v>
      </c>
      <c r="AB7" s="356">
        <f>Konular!AB11</f>
        <v>3</v>
      </c>
      <c r="AC7" s="356">
        <f>Konular!AC11</f>
        <v>3</v>
      </c>
      <c r="AD7" s="356">
        <f>Konular!AD11</f>
        <v>3</v>
      </c>
      <c r="AE7" s="356">
        <f>Konular!AE11</f>
        <v>3</v>
      </c>
      <c r="AF7" s="356">
        <f>Konular!AF11</f>
        <v>3</v>
      </c>
      <c r="AG7" s="356">
        <f>Konular!AG11</f>
        <v>3</v>
      </c>
      <c r="AH7" s="356">
        <f>Konular!AH11</f>
        <v>3</v>
      </c>
      <c r="AI7" s="356">
        <f>Konular!AI11</f>
        <v>3</v>
      </c>
      <c r="AJ7" s="356">
        <f>Konular!AD11</f>
        <v>3</v>
      </c>
      <c r="AK7" s="356">
        <f>Konular!AK11</f>
        <v>3</v>
      </c>
      <c r="AL7" s="356">
        <f>Konular!AL11</f>
        <v>3</v>
      </c>
      <c r="AM7" s="356">
        <f>Konular!AM11</f>
        <v>4</v>
      </c>
      <c r="AN7" s="357">
        <f>IF(SUM(G7:AM7)&lt;=100,SUM(G7:AM7),"HATA")</f>
        <v>100</v>
      </c>
      <c r="AO7" s="337">
        <f>AN7</f>
        <v>100</v>
      </c>
      <c r="AP7" s="16"/>
    </row>
    <row r="8" spans="1:45" ht="39.75" customHeight="1">
      <c r="A8" s="555" t="s">
        <v>1</v>
      </c>
      <c r="B8" s="556"/>
      <c r="C8" s="76" t="s">
        <v>67</v>
      </c>
      <c r="D8" s="163" t="s">
        <v>68</v>
      </c>
      <c r="E8" s="164" t="s">
        <v>69</v>
      </c>
      <c r="F8" s="195" t="s">
        <v>111</v>
      </c>
      <c r="G8" s="171" t="s">
        <v>40</v>
      </c>
      <c r="H8" s="171" t="s">
        <v>41</v>
      </c>
      <c r="I8" s="171" t="s">
        <v>42</v>
      </c>
      <c r="J8" s="171" t="s">
        <v>43</v>
      </c>
      <c r="K8" s="171" t="s">
        <v>44</v>
      </c>
      <c r="L8" s="171" t="s">
        <v>45</v>
      </c>
      <c r="M8" s="171" t="s">
        <v>46</v>
      </c>
      <c r="N8" s="171" t="s">
        <v>47</v>
      </c>
      <c r="O8" s="171" t="s">
        <v>48</v>
      </c>
      <c r="P8" s="171" t="s">
        <v>49</v>
      </c>
      <c r="Q8" s="171" t="s">
        <v>50</v>
      </c>
      <c r="R8" s="171" t="s">
        <v>51</v>
      </c>
      <c r="S8" s="171" t="s">
        <v>52</v>
      </c>
      <c r="T8" s="171" t="s">
        <v>53</v>
      </c>
      <c r="U8" s="171" t="s">
        <v>54</v>
      </c>
      <c r="V8" s="171" t="s">
        <v>55</v>
      </c>
      <c r="W8" s="171" t="s">
        <v>56</v>
      </c>
      <c r="X8" s="171" t="s">
        <v>57</v>
      </c>
      <c r="Y8" s="171" t="s">
        <v>58</v>
      </c>
      <c r="Z8" s="171" t="s">
        <v>59</v>
      </c>
      <c r="AA8" s="171" t="s">
        <v>60</v>
      </c>
      <c r="AB8" s="171" t="s">
        <v>61</v>
      </c>
      <c r="AC8" s="171" t="s">
        <v>62</v>
      </c>
      <c r="AD8" s="171" t="s">
        <v>63</v>
      </c>
      <c r="AE8" s="171" t="s">
        <v>64</v>
      </c>
      <c r="AF8" s="171" t="s">
        <v>213</v>
      </c>
      <c r="AG8" s="171" t="s">
        <v>214</v>
      </c>
      <c r="AH8" s="171" t="s">
        <v>215</v>
      </c>
      <c r="AI8" s="171" t="s">
        <v>216</v>
      </c>
      <c r="AJ8" s="171" t="s">
        <v>217</v>
      </c>
      <c r="AK8" s="171" t="s">
        <v>218</v>
      </c>
      <c r="AL8" s="171" t="s">
        <v>219</v>
      </c>
      <c r="AM8" s="171" t="s">
        <v>220</v>
      </c>
      <c r="AN8" s="336" t="s">
        <v>112</v>
      </c>
      <c r="AO8" s="337" t="s">
        <v>22</v>
      </c>
      <c r="AP8" s="16"/>
    </row>
    <row r="9" spans="1:45" ht="12" customHeight="1">
      <c r="A9" s="506">
        <v>1</v>
      </c>
      <c r="B9" s="507"/>
      <c r="C9" s="113"/>
      <c r="D9" s="194"/>
      <c r="E9" s="211"/>
      <c r="F9" s="196"/>
      <c r="G9" s="114"/>
      <c r="H9" s="114"/>
      <c r="I9" s="114"/>
      <c r="J9" s="114"/>
      <c r="K9" s="114"/>
      <c r="L9" s="114"/>
      <c r="M9" s="114"/>
      <c r="N9" s="114"/>
      <c r="O9" s="114"/>
      <c r="P9" s="114"/>
      <c r="Q9" s="115"/>
      <c r="R9" s="169"/>
      <c r="S9" s="115"/>
      <c r="T9" s="115"/>
      <c r="U9" s="115"/>
      <c r="V9" s="115"/>
      <c r="W9" s="115"/>
      <c r="X9" s="115"/>
      <c r="Y9" s="115"/>
      <c r="Z9" s="115"/>
      <c r="AA9" s="115"/>
      <c r="AB9" s="115"/>
      <c r="AC9" s="115"/>
      <c r="AD9" s="115"/>
      <c r="AE9" s="115"/>
      <c r="AF9" s="115"/>
      <c r="AG9" s="115"/>
      <c r="AH9" s="115"/>
      <c r="AI9" s="115"/>
      <c r="AJ9" s="115"/>
      <c r="AK9" s="115"/>
      <c r="AL9" s="115"/>
      <c r="AM9" s="115"/>
      <c r="AN9" s="331" t="str">
        <f t="shared" ref="AN9:AN23" si="0">IF(OR(A9="",G9=""),"",SUM(G9:AM9))</f>
        <v/>
      </c>
      <c r="AO9" s="332" t="str">
        <f t="shared" ref="AO9:AO23" si="1">IF(OR(A9="",G9=""),"",ROUND(AN9,0))</f>
        <v/>
      </c>
      <c r="AP9" s="17"/>
    </row>
    <row r="10" spans="1:45" ht="12" customHeight="1">
      <c r="A10" s="487">
        <v>2</v>
      </c>
      <c r="B10" s="488"/>
      <c r="C10" s="116"/>
      <c r="D10" s="117"/>
      <c r="E10" s="162"/>
      <c r="F10" s="197"/>
      <c r="G10" s="118"/>
      <c r="H10" s="118"/>
      <c r="I10" s="118"/>
      <c r="J10" s="118"/>
      <c r="K10" s="118"/>
      <c r="L10" s="118"/>
      <c r="M10" s="118"/>
      <c r="N10" s="118"/>
      <c r="O10" s="118"/>
      <c r="P10" s="118"/>
      <c r="Q10" s="119"/>
      <c r="R10" s="170"/>
      <c r="S10" s="119"/>
      <c r="T10" s="119"/>
      <c r="U10" s="119"/>
      <c r="V10" s="119"/>
      <c r="W10" s="119"/>
      <c r="X10" s="119"/>
      <c r="Y10" s="119"/>
      <c r="Z10" s="119"/>
      <c r="AA10" s="119"/>
      <c r="AB10" s="119"/>
      <c r="AC10" s="119"/>
      <c r="AD10" s="119"/>
      <c r="AE10" s="119"/>
      <c r="AF10" s="119"/>
      <c r="AG10" s="119"/>
      <c r="AH10" s="119"/>
      <c r="AI10" s="119"/>
      <c r="AJ10" s="119"/>
      <c r="AK10" s="119"/>
      <c r="AL10" s="119"/>
      <c r="AM10" s="119"/>
      <c r="AN10" s="331" t="str">
        <f t="shared" si="0"/>
        <v/>
      </c>
      <c r="AO10" s="332" t="str">
        <f t="shared" si="1"/>
        <v/>
      </c>
      <c r="AP10" s="17"/>
      <c r="AS10" s="100"/>
    </row>
    <row r="11" spans="1:45" ht="12" customHeight="1">
      <c r="A11" s="506">
        <v>3</v>
      </c>
      <c r="B11" s="507"/>
      <c r="C11" s="113"/>
      <c r="D11" s="194"/>
      <c r="E11" s="211"/>
      <c r="F11" s="196"/>
      <c r="G11" s="114"/>
      <c r="H11" s="114"/>
      <c r="I11" s="114"/>
      <c r="J11" s="114"/>
      <c r="K11" s="114"/>
      <c r="L11" s="114"/>
      <c r="M11" s="114"/>
      <c r="N11" s="114"/>
      <c r="O11" s="114"/>
      <c r="P11" s="114"/>
      <c r="Q11" s="115"/>
      <c r="R11" s="169"/>
      <c r="S11" s="115"/>
      <c r="T11" s="115"/>
      <c r="U11" s="115"/>
      <c r="V11" s="115"/>
      <c r="W11" s="115"/>
      <c r="X11" s="115"/>
      <c r="Y11" s="115"/>
      <c r="Z11" s="115"/>
      <c r="AA11" s="115"/>
      <c r="AB11" s="115"/>
      <c r="AC11" s="115"/>
      <c r="AD11" s="115"/>
      <c r="AE11" s="115"/>
      <c r="AF11" s="115"/>
      <c r="AG11" s="115"/>
      <c r="AH11" s="115"/>
      <c r="AI11" s="115"/>
      <c r="AJ11" s="115"/>
      <c r="AK11" s="115"/>
      <c r="AL11" s="115"/>
      <c r="AM11" s="115"/>
      <c r="AN11" s="331" t="str">
        <f t="shared" si="0"/>
        <v/>
      </c>
      <c r="AO11" s="332" t="str">
        <f t="shared" si="1"/>
        <v/>
      </c>
      <c r="AP11" s="17"/>
    </row>
    <row r="12" spans="1:45" ht="12" customHeight="1">
      <c r="A12" s="487">
        <v>4</v>
      </c>
      <c r="B12" s="488"/>
      <c r="C12" s="116"/>
      <c r="D12" s="117"/>
      <c r="E12" s="162"/>
      <c r="F12" s="197"/>
      <c r="G12" s="118"/>
      <c r="H12" s="118"/>
      <c r="I12" s="118"/>
      <c r="J12" s="118"/>
      <c r="K12" s="118"/>
      <c r="L12" s="118"/>
      <c r="M12" s="118"/>
      <c r="N12" s="118"/>
      <c r="O12" s="118"/>
      <c r="P12" s="118"/>
      <c r="Q12" s="119"/>
      <c r="R12" s="170"/>
      <c r="S12" s="119"/>
      <c r="T12" s="119"/>
      <c r="U12" s="119"/>
      <c r="V12" s="119"/>
      <c r="W12" s="119"/>
      <c r="X12" s="119"/>
      <c r="Y12" s="119"/>
      <c r="Z12" s="119"/>
      <c r="AA12" s="119"/>
      <c r="AB12" s="119"/>
      <c r="AC12" s="119"/>
      <c r="AD12" s="119"/>
      <c r="AE12" s="119"/>
      <c r="AF12" s="119"/>
      <c r="AG12" s="119"/>
      <c r="AH12" s="119"/>
      <c r="AI12" s="119"/>
      <c r="AJ12" s="119"/>
      <c r="AK12" s="119"/>
      <c r="AL12" s="119"/>
      <c r="AM12" s="119"/>
      <c r="AN12" s="331" t="str">
        <f t="shared" si="0"/>
        <v/>
      </c>
      <c r="AO12" s="332" t="str">
        <f t="shared" si="1"/>
        <v/>
      </c>
      <c r="AP12" s="17"/>
    </row>
    <row r="13" spans="1:45" ht="12" customHeight="1">
      <c r="A13" s="506">
        <v>5</v>
      </c>
      <c r="B13" s="507"/>
      <c r="C13" s="113"/>
      <c r="D13" s="194"/>
      <c r="E13" s="211"/>
      <c r="F13" s="196"/>
      <c r="G13" s="114"/>
      <c r="H13" s="114"/>
      <c r="I13" s="114"/>
      <c r="J13" s="114"/>
      <c r="K13" s="114"/>
      <c r="L13" s="114"/>
      <c r="M13" s="114"/>
      <c r="N13" s="114"/>
      <c r="O13" s="114"/>
      <c r="P13" s="114"/>
      <c r="Q13" s="115"/>
      <c r="R13" s="169"/>
      <c r="S13" s="115"/>
      <c r="T13" s="115"/>
      <c r="U13" s="115"/>
      <c r="V13" s="115"/>
      <c r="W13" s="115"/>
      <c r="X13" s="115"/>
      <c r="Y13" s="115"/>
      <c r="Z13" s="115"/>
      <c r="AA13" s="115"/>
      <c r="AB13" s="115"/>
      <c r="AC13" s="115"/>
      <c r="AD13" s="115"/>
      <c r="AE13" s="115"/>
      <c r="AF13" s="115"/>
      <c r="AG13" s="115"/>
      <c r="AH13" s="115"/>
      <c r="AI13" s="115"/>
      <c r="AJ13" s="115"/>
      <c r="AK13" s="115"/>
      <c r="AL13" s="115"/>
      <c r="AM13" s="115"/>
      <c r="AN13" s="331" t="str">
        <f t="shared" si="0"/>
        <v/>
      </c>
      <c r="AO13" s="332" t="str">
        <f t="shared" si="1"/>
        <v/>
      </c>
      <c r="AP13" s="17"/>
    </row>
    <row r="14" spans="1:45" ht="12" customHeight="1">
      <c r="A14" s="487">
        <v>6</v>
      </c>
      <c r="B14" s="488"/>
      <c r="C14" s="116"/>
      <c r="D14" s="117"/>
      <c r="E14" s="162"/>
      <c r="F14" s="197"/>
      <c r="G14" s="118"/>
      <c r="H14" s="118"/>
      <c r="I14" s="118"/>
      <c r="J14" s="118"/>
      <c r="K14" s="118"/>
      <c r="L14" s="118"/>
      <c r="M14" s="118"/>
      <c r="N14" s="118"/>
      <c r="O14" s="118"/>
      <c r="P14" s="118"/>
      <c r="Q14" s="119"/>
      <c r="R14" s="170"/>
      <c r="S14" s="119"/>
      <c r="T14" s="119"/>
      <c r="U14" s="119"/>
      <c r="V14" s="119"/>
      <c r="W14" s="119"/>
      <c r="X14" s="119"/>
      <c r="Y14" s="119"/>
      <c r="Z14" s="119"/>
      <c r="AA14" s="119"/>
      <c r="AB14" s="119"/>
      <c r="AC14" s="119"/>
      <c r="AD14" s="119"/>
      <c r="AE14" s="119"/>
      <c r="AF14" s="119"/>
      <c r="AG14" s="119"/>
      <c r="AH14" s="119"/>
      <c r="AI14" s="119"/>
      <c r="AJ14" s="119"/>
      <c r="AK14" s="119"/>
      <c r="AL14" s="119"/>
      <c r="AM14" s="119"/>
      <c r="AN14" s="331" t="str">
        <f t="shared" si="0"/>
        <v/>
      </c>
      <c r="AO14" s="332" t="str">
        <f t="shared" si="1"/>
        <v/>
      </c>
      <c r="AP14" s="17"/>
    </row>
    <row r="15" spans="1:45" ht="12" customHeight="1">
      <c r="A15" s="506">
        <v>7</v>
      </c>
      <c r="B15" s="507"/>
      <c r="C15" s="113"/>
      <c r="D15" s="194"/>
      <c r="E15" s="211"/>
      <c r="F15" s="196"/>
      <c r="G15" s="114"/>
      <c r="H15" s="114"/>
      <c r="I15" s="114"/>
      <c r="J15" s="114"/>
      <c r="K15" s="114"/>
      <c r="L15" s="114"/>
      <c r="M15" s="114"/>
      <c r="N15" s="114"/>
      <c r="O15" s="114"/>
      <c r="P15" s="114"/>
      <c r="Q15" s="115"/>
      <c r="R15" s="169"/>
      <c r="S15" s="115"/>
      <c r="T15" s="115"/>
      <c r="U15" s="115"/>
      <c r="V15" s="115"/>
      <c r="W15" s="115"/>
      <c r="X15" s="115"/>
      <c r="Y15" s="115"/>
      <c r="Z15" s="115"/>
      <c r="AA15" s="115"/>
      <c r="AB15" s="115"/>
      <c r="AC15" s="115"/>
      <c r="AD15" s="115"/>
      <c r="AE15" s="115"/>
      <c r="AF15" s="115"/>
      <c r="AG15" s="115"/>
      <c r="AH15" s="115"/>
      <c r="AI15" s="115"/>
      <c r="AJ15" s="115"/>
      <c r="AK15" s="115"/>
      <c r="AL15" s="115"/>
      <c r="AM15" s="115"/>
      <c r="AN15" s="331" t="str">
        <f t="shared" si="0"/>
        <v/>
      </c>
      <c r="AO15" s="332" t="str">
        <f t="shared" si="1"/>
        <v/>
      </c>
      <c r="AP15" s="17"/>
    </row>
    <row r="16" spans="1:45" ht="12" customHeight="1">
      <c r="A16" s="487">
        <v>8</v>
      </c>
      <c r="B16" s="488"/>
      <c r="C16" s="116"/>
      <c r="D16" s="117"/>
      <c r="E16" s="162"/>
      <c r="F16" s="197"/>
      <c r="G16" s="118"/>
      <c r="H16" s="118"/>
      <c r="I16" s="118"/>
      <c r="J16" s="118"/>
      <c r="K16" s="118"/>
      <c r="L16" s="118"/>
      <c r="M16" s="118"/>
      <c r="N16" s="118"/>
      <c r="O16" s="118"/>
      <c r="P16" s="118"/>
      <c r="Q16" s="119"/>
      <c r="R16" s="170"/>
      <c r="S16" s="119"/>
      <c r="T16" s="119"/>
      <c r="U16" s="119"/>
      <c r="V16" s="119"/>
      <c r="W16" s="119"/>
      <c r="X16" s="119"/>
      <c r="Y16" s="119"/>
      <c r="Z16" s="119"/>
      <c r="AA16" s="119"/>
      <c r="AB16" s="119"/>
      <c r="AC16" s="119"/>
      <c r="AD16" s="119"/>
      <c r="AE16" s="119"/>
      <c r="AF16" s="119"/>
      <c r="AG16" s="119"/>
      <c r="AH16" s="119"/>
      <c r="AI16" s="119"/>
      <c r="AJ16" s="119"/>
      <c r="AK16" s="119"/>
      <c r="AL16" s="119"/>
      <c r="AM16" s="119"/>
      <c r="AN16" s="331" t="str">
        <f t="shared" si="0"/>
        <v/>
      </c>
      <c r="AO16" s="332" t="str">
        <f t="shared" si="1"/>
        <v/>
      </c>
      <c r="AP16" s="17"/>
    </row>
    <row r="17" spans="1:42" ht="12" customHeight="1">
      <c r="A17" s="506">
        <v>9</v>
      </c>
      <c r="B17" s="507"/>
      <c r="C17" s="113"/>
      <c r="D17" s="194"/>
      <c r="E17" s="211"/>
      <c r="F17" s="196"/>
      <c r="G17" s="114"/>
      <c r="H17" s="114"/>
      <c r="I17" s="114"/>
      <c r="J17" s="114"/>
      <c r="K17" s="114"/>
      <c r="L17" s="114"/>
      <c r="M17" s="114"/>
      <c r="N17" s="114"/>
      <c r="O17" s="114"/>
      <c r="P17" s="114"/>
      <c r="Q17" s="115"/>
      <c r="R17" s="169"/>
      <c r="S17" s="115"/>
      <c r="T17" s="115"/>
      <c r="U17" s="115"/>
      <c r="V17" s="115"/>
      <c r="W17" s="115"/>
      <c r="X17" s="115"/>
      <c r="Y17" s="115"/>
      <c r="Z17" s="115"/>
      <c r="AA17" s="115"/>
      <c r="AB17" s="115"/>
      <c r="AC17" s="115"/>
      <c r="AD17" s="115"/>
      <c r="AE17" s="115"/>
      <c r="AF17" s="115"/>
      <c r="AG17" s="115"/>
      <c r="AH17" s="115"/>
      <c r="AI17" s="115"/>
      <c r="AJ17" s="115"/>
      <c r="AK17" s="115"/>
      <c r="AL17" s="115"/>
      <c r="AM17" s="115"/>
      <c r="AN17" s="331" t="str">
        <f t="shared" si="0"/>
        <v/>
      </c>
      <c r="AO17" s="332" t="str">
        <f t="shared" si="1"/>
        <v/>
      </c>
      <c r="AP17" s="17"/>
    </row>
    <row r="18" spans="1:42" ht="12" customHeight="1">
      <c r="A18" s="487">
        <v>10</v>
      </c>
      <c r="B18" s="488"/>
      <c r="C18" s="116"/>
      <c r="D18" s="117"/>
      <c r="E18" s="162"/>
      <c r="F18" s="197"/>
      <c r="G18" s="118"/>
      <c r="H18" s="118"/>
      <c r="I18" s="118"/>
      <c r="J18" s="118"/>
      <c r="K18" s="118"/>
      <c r="L18" s="118"/>
      <c r="M18" s="118"/>
      <c r="N18" s="118"/>
      <c r="O18" s="118"/>
      <c r="P18" s="118"/>
      <c r="Q18" s="119"/>
      <c r="R18" s="170"/>
      <c r="S18" s="119"/>
      <c r="T18" s="119"/>
      <c r="U18" s="119"/>
      <c r="V18" s="119"/>
      <c r="W18" s="119"/>
      <c r="X18" s="119"/>
      <c r="Y18" s="119"/>
      <c r="Z18" s="119"/>
      <c r="AA18" s="119"/>
      <c r="AB18" s="119"/>
      <c r="AC18" s="119"/>
      <c r="AD18" s="119"/>
      <c r="AE18" s="119"/>
      <c r="AF18" s="119"/>
      <c r="AG18" s="119"/>
      <c r="AH18" s="119"/>
      <c r="AI18" s="119"/>
      <c r="AJ18" s="119"/>
      <c r="AK18" s="119"/>
      <c r="AL18" s="119"/>
      <c r="AM18" s="119"/>
      <c r="AN18" s="331" t="str">
        <f t="shared" si="0"/>
        <v/>
      </c>
      <c r="AO18" s="332" t="str">
        <f t="shared" si="1"/>
        <v/>
      </c>
      <c r="AP18" s="17"/>
    </row>
    <row r="19" spans="1:42" ht="12" customHeight="1">
      <c r="A19" s="506">
        <v>11</v>
      </c>
      <c r="B19" s="507"/>
      <c r="C19" s="113"/>
      <c r="D19" s="194"/>
      <c r="E19" s="211"/>
      <c r="F19" s="196"/>
      <c r="G19" s="114"/>
      <c r="H19" s="114"/>
      <c r="I19" s="114"/>
      <c r="J19" s="114"/>
      <c r="K19" s="114"/>
      <c r="L19" s="114"/>
      <c r="M19" s="114"/>
      <c r="N19" s="114"/>
      <c r="O19" s="114"/>
      <c r="P19" s="114"/>
      <c r="Q19" s="115"/>
      <c r="R19" s="169"/>
      <c r="S19" s="115"/>
      <c r="T19" s="115"/>
      <c r="U19" s="115"/>
      <c r="V19" s="115"/>
      <c r="W19" s="115"/>
      <c r="X19" s="115"/>
      <c r="Y19" s="115"/>
      <c r="Z19" s="115"/>
      <c r="AA19" s="115"/>
      <c r="AB19" s="115"/>
      <c r="AC19" s="115"/>
      <c r="AD19" s="115"/>
      <c r="AE19" s="115"/>
      <c r="AF19" s="115"/>
      <c r="AG19" s="115"/>
      <c r="AH19" s="115"/>
      <c r="AI19" s="115"/>
      <c r="AJ19" s="115"/>
      <c r="AK19" s="115"/>
      <c r="AL19" s="115"/>
      <c r="AM19" s="115"/>
      <c r="AN19" s="331" t="str">
        <f t="shared" si="0"/>
        <v/>
      </c>
      <c r="AO19" s="332" t="str">
        <f t="shared" si="1"/>
        <v/>
      </c>
      <c r="AP19" s="17"/>
    </row>
    <row r="20" spans="1:42" ht="12" customHeight="1">
      <c r="A20" s="487">
        <v>12</v>
      </c>
      <c r="B20" s="488"/>
      <c r="C20" s="116"/>
      <c r="D20" s="117"/>
      <c r="E20" s="162"/>
      <c r="F20" s="197"/>
      <c r="G20" s="118"/>
      <c r="H20" s="118"/>
      <c r="I20" s="118"/>
      <c r="J20" s="118"/>
      <c r="K20" s="118"/>
      <c r="L20" s="118"/>
      <c r="M20" s="118"/>
      <c r="N20" s="118"/>
      <c r="O20" s="118"/>
      <c r="P20" s="118"/>
      <c r="Q20" s="119"/>
      <c r="R20" s="170"/>
      <c r="S20" s="119"/>
      <c r="T20" s="119"/>
      <c r="U20" s="119"/>
      <c r="V20" s="119"/>
      <c r="W20" s="119"/>
      <c r="X20" s="119"/>
      <c r="Y20" s="119"/>
      <c r="Z20" s="119"/>
      <c r="AA20" s="119"/>
      <c r="AB20" s="119"/>
      <c r="AC20" s="119"/>
      <c r="AD20" s="119"/>
      <c r="AE20" s="119"/>
      <c r="AF20" s="119"/>
      <c r="AG20" s="119"/>
      <c r="AH20" s="119"/>
      <c r="AI20" s="119"/>
      <c r="AJ20" s="119"/>
      <c r="AK20" s="119"/>
      <c r="AL20" s="119"/>
      <c r="AM20" s="119"/>
      <c r="AN20" s="331" t="str">
        <f t="shared" si="0"/>
        <v/>
      </c>
      <c r="AO20" s="332" t="str">
        <f t="shared" si="1"/>
        <v/>
      </c>
      <c r="AP20" s="17"/>
    </row>
    <row r="21" spans="1:42" ht="12" customHeight="1">
      <c r="A21" s="506">
        <v>13</v>
      </c>
      <c r="B21" s="507"/>
      <c r="C21" s="113"/>
      <c r="D21" s="194"/>
      <c r="E21" s="211"/>
      <c r="F21" s="196"/>
      <c r="G21" s="114"/>
      <c r="H21" s="114"/>
      <c r="I21" s="114"/>
      <c r="J21" s="114"/>
      <c r="K21" s="114"/>
      <c r="L21" s="114"/>
      <c r="M21" s="114"/>
      <c r="N21" s="114"/>
      <c r="O21" s="114"/>
      <c r="P21" s="114"/>
      <c r="Q21" s="115"/>
      <c r="R21" s="169"/>
      <c r="S21" s="115"/>
      <c r="T21" s="115"/>
      <c r="U21" s="115"/>
      <c r="V21" s="115"/>
      <c r="W21" s="115"/>
      <c r="X21" s="115"/>
      <c r="Y21" s="115"/>
      <c r="Z21" s="115"/>
      <c r="AA21" s="115"/>
      <c r="AB21" s="115"/>
      <c r="AC21" s="115"/>
      <c r="AD21" s="115"/>
      <c r="AE21" s="115"/>
      <c r="AF21" s="115"/>
      <c r="AG21" s="115"/>
      <c r="AH21" s="115"/>
      <c r="AI21" s="115"/>
      <c r="AJ21" s="115"/>
      <c r="AK21" s="115"/>
      <c r="AL21" s="115"/>
      <c r="AM21" s="115"/>
      <c r="AN21" s="331" t="str">
        <f t="shared" si="0"/>
        <v/>
      </c>
      <c r="AO21" s="332" t="str">
        <f t="shared" si="1"/>
        <v/>
      </c>
      <c r="AP21" s="17"/>
    </row>
    <row r="22" spans="1:42" ht="12" customHeight="1">
      <c r="A22" s="487">
        <v>14</v>
      </c>
      <c r="B22" s="488"/>
      <c r="C22" s="116"/>
      <c r="D22" s="117"/>
      <c r="E22" s="162"/>
      <c r="F22" s="197"/>
      <c r="G22" s="118"/>
      <c r="H22" s="118"/>
      <c r="I22" s="118"/>
      <c r="J22" s="118"/>
      <c r="K22" s="118"/>
      <c r="L22" s="118"/>
      <c r="M22" s="118"/>
      <c r="N22" s="118"/>
      <c r="O22" s="118"/>
      <c r="P22" s="118"/>
      <c r="Q22" s="119"/>
      <c r="R22" s="170"/>
      <c r="S22" s="119"/>
      <c r="T22" s="119"/>
      <c r="U22" s="119"/>
      <c r="V22" s="119"/>
      <c r="W22" s="119"/>
      <c r="X22" s="119"/>
      <c r="Y22" s="119"/>
      <c r="Z22" s="119"/>
      <c r="AA22" s="119"/>
      <c r="AB22" s="119"/>
      <c r="AC22" s="119"/>
      <c r="AD22" s="119"/>
      <c r="AE22" s="119"/>
      <c r="AF22" s="119"/>
      <c r="AG22" s="119"/>
      <c r="AH22" s="119"/>
      <c r="AI22" s="119"/>
      <c r="AJ22" s="119"/>
      <c r="AK22" s="119"/>
      <c r="AL22" s="119"/>
      <c r="AM22" s="119"/>
      <c r="AN22" s="331" t="str">
        <f t="shared" si="0"/>
        <v/>
      </c>
      <c r="AO22" s="332" t="str">
        <f t="shared" si="1"/>
        <v/>
      </c>
      <c r="AP22" s="17"/>
    </row>
    <row r="23" spans="1:42" ht="12" customHeight="1">
      <c r="A23" s="506">
        <v>15</v>
      </c>
      <c r="B23" s="507"/>
      <c r="C23" s="113"/>
      <c r="D23" s="194"/>
      <c r="E23" s="211"/>
      <c r="F23" s="196"/>
      <c r="G23" s="114"/>
      <c r="H23" s="114"/>
      <c r="I23" s="114"/>
      <c r="J23" s="114"/>
      <c r="K23" s="114"/>
      <c r="L23" s="114"/>
      <c r="M23" s="114"/>
      <c r="N23" s="114"/>
      <c r="O23" s="114"/>
      <c r="P23" s="114"/>
      <c r="Q23" s="115"/>
      <c r="R23" s="169"/>
      <c r="S23" s="115"/>
      <c r="T23" s="115"/>
      <c r="U23" s="115"/>
      <c r="V23" s="115"/>
      <c r="W23" s="115"/>
      <c r="X23" s="115"/>
      <c r="Y23" s="115"/>
      <c r="Z23" s="115"/>
      <c r="AA23" s="115"/>
      <c r="AB23" s="115"/>
      <c r="AC23" s="115"/>
      <c r="AD23" s="115"/>
      <c r="AE23" s="115"/>
      <c r="AF23" s="115"/>
      <c r="AG23" s="115"/>
      <c r="AH23" s="115"/>
      <c r="AI23" s="115"/>
      <c r="AJ23" s="115"/>
      <c r="AK23" s="115"/>
      <c r="AL23" s="115"/>
      <c r="AM23" s="115"/>
      <c r="AN23" s="331" t="str">
        <f t="shared" si="0"/>
        <v/>
      </c>
      <c r="AO23" s="332" t="str">
        <f t="shared" si="1"/>
        <v/>
      </c>
      <c r="AP23" s="17"/>
    </row>
    <row r="24" spans="1:42" s="334" customFormat="1" ht="15.75" customHeight="1">
      <c r="A24" s="552" t="s">
        <v>0</v>
      </c>
      <c r="B24" s="553"/>
      <c r="C24" s="553"/>
      <c r="D24" s="553"/>
      <c r="E24" s="553"/>
      <c r="F24" s="554"/>
      <c r="G24" s="343">
        <f t="shared" ref="G24:AB24" si="2">IF(OR(G7="",COUNTIF(G9:G23,"&gt;"&amp;G7)&gt;0),"H",SUM(G9:G23))</f>
        <v>0</v>
      </c>
      <c r="H24" s="343">
        <f t="shared" si="2"/>
        <v>0</v>
      </c>
      <c r="I24" s="343">
        <f t="shared" si="2"/>
        <v>0</v>
      </c>
      <c r="J24" s="343">
        <f t="shared" si="2"/>
        <v>0</v>
      </c>
      <c r="K24" s="343">
        <f t="shared" si="2"/>
        <v>0</v>
      </c>
      <c r="L24" s="343">
        <f t="shared" si="2"/>
        <v>0</v>
      </c>
      <c r="M24" s="343">
        <f t="shared" si="2"/>
        <v>0</v>
      </c>
      <c r="N24" s="343">
        <f t="shared" si="2"/>
        <v>0</v>
      </c>
      <c r="O24" s="343">
        <f t="shared" si="2"/>
        <v>0</v>
      </c>
      <c r="P24" s="343">
        <f t="shared" si="2"/>
        <v>0</v>
      </c>
      <c r="Q24" s="343">
        <f t="shared" si="2"/>
        <v>0</v>
      </c>
      <c r="R24" s="343">
        <f t="shared" si="2"/>
        <v>0</v>
      </c>
      <c r="S24" s="343">
        <f t="shared" si="2"/>
        <v>0</v>
      </c>
      <c r="T24" s="343">
        <f t="shared" si="2"/>
        <v>0</v>
      </c>
      <c r="U24" s="343">
        <f t="shared" si="2"/>
        <v>0</v>
      </c>
      <c r="V24" s="343">
        <f t="shared" si="2"/>
        <v>0</v>
      </c>
      <c r="W24" s="343">
        <f t="shared" si="2"/>
        <v>0</v>
      </c>
      <c r="X24" s="343">
        <f t="shared" si="2"/>
        <v>0</v>
      </c>
      <c r="Y24" s="343">
        <f t="shared" si="2"/>
        <v>0</v>
      </c>
      <c r="Z24" s="343">
        <f t="shared" si="2"/>
        <v>0</v>
      </c>
      <c r="AA24" s="343">
        <f t="shared" si="2"/>
        <v>0</v>
      </c>
      <c r="AB24" s="343">
        <f t="shared" si="2"/>
        <v>0</v>
      </c>
      <c r="AC24" s="343">
        <f>IF(OR(AC7="",COUNTIF(AC9:AC23,"&gt;"&amp;AC7)&gt;0),"H",SUM(AC9:AC23))</f>
        <v>0</v>
      </c>
      <c r="AD24" s="343"/>
      <c r="AE24" s="343"/>
      <c r="AF24" s="343"/>
      <c r="AG24" s="343"/>
      <c r="AH24" s="343"/>
      <c r="AI24" s="343"/>
      <c r="AJ24" s="343"/>
      <c r="AK24" s="343">
        <f>IF(OR(AK7="",COUNTIF(AK9:AK23,"&gt;"&amp;AK7)&gt;0),"H",SUM(AK9:AK23))</f>
        <v>0</v>
      </c>
      <c r="AL24" s="343">
        <f>IF(OR(AL7="",COUNTIF(AL9:AL23,"&gt;"&amp;AL7)&gt;0),"H",SUM(AL9:AL23))</f>
        <v>0</v>
      </c>
      <c r="AM24" s="343">
        <f>IF(OR(AM7="",COUNTIF(AM9:AM23,"&gt;"&amp;AM7)&gt;0),"H",SUM(AM9:AM23))</f>
        <v>0</v>
      </c>
      <c r="AN24" s="331">
        <f>IF(SUM(G24:AM24)=SUM(AN9:AN23),SUM(G24:AM24),"hata var")</f>
        <v>0</v>
      </c>
      <c r="AO24" s="338">
        <f>ROUND(AN24,0)</f>
        <v>0</v>
      </c>
      <c r="AP24" s="333"/>
    </row>
    <row r="25" spans="1:42" s="334" customFormat="1" ht="14.25">
      <c r="A25" s="552" t="s">
        <v>2</v>
      </c>
      <c r="B25" s="553"/>
      <c r="C25" s="553"/>
      <c r="D25" s="553"/>
      <c r="E25" s="553"/>
      <c r="F25" s="554"/>
      <c r="G25" s="344" t="str">
        <f t="shared" ref="G25:AB25" si="3">IF(COUNTBLANK(G9:G23)=ROWS(G9:G23)," ",AVERAGE(G9:G23)*10)</f>
        <v xml:space="preserve"> </v>
      </c>
      <c r="H25" s="344" t="str">
        <f t="shared" si="3"/>
        <v xml:space="preserve"> </v>
      </c>
      <c r="I25" s="344" t="str">
        <f t="shared" si="3"/>
        <v xml:space="preserve"> </v>
      </c>
      <c r="J25" s="344" t="str">
        <f t="shared" si="3"/>
        <v xml:space="preserve"> </v>
      </c>
      <c r="K25" s="344" t="str">
        <f t="shared" si="3"/>
        <v xml:space="preserve"> </v>
      </c>
      <c r="L25" s="344" t="str">
        <f t="shared" si="3"/>
        <v xml:space="preserve"> </v>
      </c>
      <c r="M25" s="344" t="str">
        <f t="shared" si="3"/>
        <v xml:space="preserve"> </v>
      </c>
      <c r="N25" s="344" t="str">
        <f t="shared" si="3"/>
        <v xml:space="preserve"> </v>
      </c>
      <c r="O25" s="344" t="str">
        <f t="shared" si="3"/>
        <v xml:space="preserve"> </v>
      </c>
      <c r="P25" s="344" t="str">
        <f t="shared" si="3"/>
        <v xml:space="preserve"> </v>
      </c>
      <c r="Q25" s="344" t="str">
        <f t="shared" si="3"/>
        <v xml:space="preserve"> </v>
      </c>
      <c r="R25" s="344" t="str">
        <f t="shared" si="3"/>
        <v xml:space="preserve"> </v>
      </c>
      <c r="S25" s="344" t="str">
        <f t="shared" si="3"/>
        <v xml:space="preserve"> </v>
      </c>
      <c r="T25" s="344" t="str">
        <f t="shared" si="3"/>
        <v xml:space="preserve"> </v>
      </c>
      <c r="U25" s="344" t="str">
        <f t="shared" si="3"/>
        <v xml:space="preserve"> </v>
      </c>
      <c r="V25" s="344" t="str">
        <f t="shared" si="3"/>
        <v xml:space="preserve"> </v>
      </c>
      <c r="W25" s="344" t="str">
        <f t="shared" si="3"/>
        <v xml:space="preserve"> </v>
      </c>
      <c r="X25" s="344" t="str">
        <f t="shared" si="3"/>
        <v xml:space="preserve"> </v>
      </c>
      <c r="Y25" s="344" t="str">
        <f t="shared" si="3"/>
        <v xml:space="preserve"> </v>
      </c>
      <c r="Z25" s="344" t="str">
        <f t="shared" si="3"/>
        <v xml:space="preserve"> </v>
      </c>
      <c r="AA25" s="344" t="str">
        <f t="shared" si="3"/>
        <v xml:space="preserve"> </v>
      </c>
      <c r="AB25" s="344" t="str">
        <f t="shared" si="3"/>
        <v xml:space="preserve"> </v>
      </c>
      <c r="AC25" s="344"/>
      <c r="AD25" s="344"/>
      <c r="AE25" s="344"/>
      <c r="AF25" s="344"/>
      <c r="AG25" s="344"/>
      <c r="AH25" s="344"/>
      <c r="AI25" s="344"/>
      <c r="AJ25" s="344"/>
      <c r="AK25" s="344" t="str">
        <f>IF(COUNTBLANK(AK9:AK23)=ROWS(AK9:AK23)," ",AVERAGE(AK9:AK23)*10)</f>
        <v xml:space="preserve"> </v>
      </c>
      <c r="AL25" s="344" t="str">
        <f>IF(COUNTBLANK(AL9:AL23)=ROWS(AL9:AL23)," ",AVERAGE(AL9:AL23)*10)</f>
        <v xml:space="preserve"> </v>
      </c>
      <c r="AM25" s="344" t="str">
        <f>IF(COUNTBLANK(AM9:AM23)=ROWS(AM9:AM23)," ",AVERAGE(AM9:AM23)*10)</f>
        <v xml:space="preserve"> </v>
      </c>
      <c r="AN25" s="339" t="e">
        <f>IF(OR(G25="0",G25=""),"0",ROUND(AVERAGE(G25:AM25),1))</f>
        <v>#DIV/0!</v>
      </c>
      <c r="AO25" s="340" t="e">
        <f>AN25</f>
        <v>#DIV/0!</v>
      </c>
      <c r="AP25" s="333"/>
    </row>
    <row r="26" spans="1:42" s="348" customFormat="1" ht="13.5">
      <c r="A26" s="478" t="s">
        <v>101</v>
      </c>
      <c r="B26" s="479"/>
      <c r="C26" s="479"/>
      <c r="D26" s="479"/>
      <c r="E26" s="479"/>
      <c r="F26" s="480"/>
      <c r="G26" s="345" t="str">
        <f t="shared" ref="G26:Q26" si="4">IF(COUNTBLANK(G9:G23)=ROWS(G9:G23)," ",AVERAGE(G9:G23))</f>
        <v xml:space="preserve"> </v>
      </c>
      <c r="H26" s="346" t="str">
        <f t="shared" si="4"/>
        <v xml:space="preserve"> </v>
      </c>
      <c r="I26" s="346" t="str">
        <f t="shared" si="4"/>
        <v xml:space="preserve"> </v>
      </c>
      <c r="J26" s="346" t="str">
        <f t="shared" si="4"/>
        <v xml:space="preserve"> </v>
      </c>
      <c r="K26" s="346" t="str">
        <f t="shared" si="4"/>
        <v xml:space="preserve"> </v>
      </c>
      <c r="L26" s="346" t="str">
        <f t="shared" si="4"/>
        <v xml:space="preserve"> </v>
      </c>
      <c r="M26" s="346" t="str">
        <f t="shared" si="4"/>
        <v xml:space="preserve"> </v>
      </c>
      <c r="N26" s="346" t="str">
        <f t="shared" si="4"/>
        <v xml:space="preserve"> </v>
      </c>
      <c r="O26" s="346" t="str">
        <f t="shared" si="4"/>
        <v xml:space="preserve"> </v>
      </c>
      <c r="P26" s="346" t="str">
        <f t="shared" si="4"/>
        <v xml:space="preserve"> </v>
      </c>
      <c r="Q26" s="346" t="str">
        <f t="shared" si="4"/>
        <v xml:space="preserve"> </v>
      </c>
      <c r="R26" s="347"/>
      <c r="S26" s="346" t="str">
        <f t="shared" ref="S26:AB26" si="5">IF(COUNTBLANK(S9:S23)=ROWS(S9:S23)," ",AVERAGE(S9:S23))</f>
        <v xml:space="preserve"> </v>
      </c>
      <c r="T26" s="346" t="str">
        <f t="shared" si="5"/>
        <v xml:space="preserve"> </v>
      </c>
      <c r="U26" s="346" t="str">
        <f t="shared" si="5"/>
        <v xml:space="preserve"> </v>
      </c>
      <c r="V26" s="346" t="str">
        <f t="shared" si="5"/>
        <v xml:space="preserve"> </v>
      </c>
      <c r="W26" s="346" t="str">
        <f t="shared" si="5"/>
        <v xml:space="preserve"> </v>
      </c>
      <c r="X26" s="346" t="str">
        <f t="shared" si="5"/>
        <v xml:space="preserve"> </v>
      </c>
      <c r="Y26" s="346" t="str">
        <f t="shared" si="5"/>
        <v xml:space="preserve"> </v>
      </c>
      <c r="Z26" s="346" t="str">
        <f t="shared" si="5"/>
        <v xml:space="preserve"> </v>
      </c>
      <c r="AA26" s="346" t="str">
        <f t="shared" si="5"/>
        <v xml:space="preserve"> </v>
      </c>
      <c r="AB26" s="346" t="str">
        <f t="shared" si="5"/>
        <v xml:space="preserve"> </v>
      </c>
      <c r="AC26" s="346"/>
      <c r="AD26" s="346"/>
      <c r="AE26" s="346"/>
      <c r="AF26" s="346"/>
      <c r="AG26" s="346"/>
      <c r="AH26" s="346"/>
      <c r="AI26" s="346"/>
      <c r="AJ26" s="346"/>
      <c r="AK26" s="346" t="str">
        <f>IF(COUNTBLANK(AK9:AK23)=ROWS(AK9:AK23)," ",AVERAGE(AK9:AK23))</f>
        <v xml:space="preserve"> </v>
      </c>
      <c r="AL26" s="346" t="str">
        <f>IF(COUNTBLANK(AL9:AL23)=ROWS(AL9:AL23)," ",AVERAGE(AL9:AL23))</f>
        <v xml:space="preserve"> </v>
      </c>
      <c r="AM26" s="346" t="str">
        <f>IF(COUNTBLANK(AM9:AM23)=ROWS(AM9:AM23)," ",AVERAGE(AM9:AM23))</f>
        <v xml:space="preserve"> </v>
      </c>
      <c r="AN26" s="341" t="e">
        <f>IF(COUNTIF(AN9:AN23," ")=ROWS(AN9:AN23)," ",AVERAGE(AN9:AN23))</f>
        <v>#DIV/0!</v>
      </c>
      <c r="AO26" s="342" t="e">
        <f>IF(COUNTIF(AO9:AO23," ")=ROWS(AO9:AO23)," ",AVERAGE(AO9:AO23))</f>
        <v>#DIV/0!</v>
      </c>
    </row>
    <row r="27" spans="1:42" s="348" customFormat="1">
      <c r="A27" s="481" t="s">
        <v>114</v>
      </c>
      <c r="B27" s="482"/>
      <c r="C27" s="482"/>
      <c r="D27" s="482"/>
      <c r="E27" s="482"/>
      <c r="F27" s="483"/>
      <c r="G27" s="349" t="str">
        <f t="shared" ref="G27:Q27" si="6">IF(COUNTBLANK(G9:G23)=ROWS(G9:G23)," ",IF(COUNTIF(G9:G23,G7:G7)=0,"YOK",COUNTIF(G9:G23,G7)))</f>
        <v xml:space="preserve"> </v>
      </c>
      <c r="H27" s="350" t="str">
        <f t="shared" si="6"/>
        <v xml:space="preserve"> </v>
      </c>
      <c r="I27" s="350" t="str">
        <f t="shared" si="6"/>
        <v xml:space="preserve"> </v>
      </c>
      <c r="J27" s="350" t="str">
        <f t="shared" si="6"/>
        <v xml:space="preserve"> </v>
      </c>
      <c r="K27" s="350" t="str">
        <f t="shared" si="6"/>
        <v xml:space="preserve"> </v>
      </c>
      <c r="L27" s="350" t="str">
        <f t="shared" si="6"/>
        <v xml:space="preserve"> </v>
      </c>
      <c r="M27" s="350" t="str">
        <f t="shared" si="6"/>
        <v xml:space="preserve"> </v>
      </c>
      <c r="N27" s="350" t="str">
        <f t="shared" si="6"/>
        <v xml:space="preserve"> </v>
      </c>
      <c r="O27" s="350" t="str">
        <f t="shared" si="6"/>
        <v xml:space="preserve"> </v>
      </c>
      <c r="P27" s="350" t="str">
        <f t="shared" si="6"/>
        <v xml:space="preserve"> </v>
      </c>
      <c r="Q27" s="350" t="str">
        <f t="shared" si="6"/>
        <v xml:space="preserve"> </v>
      </c>
      <c r="R27" s="351"/>
      <c r="S27" s="350" t="str">
        <f t="shared" ref="S27:AB27" si="7">IF(COUNTBLANK(S9:S23)=ROWS(S9:S23)," ",IF(COUNTIF(S9:S23,S7:S7)=0,"YOK",COUNTIF(S9:S23,S7)))</f>
        <v xml:space="preserve"> </v>
      </c>
      <c r="T27" s="350" t="str">
        <f t="shared" si="7"/>
        <v xml:space="preserve"> </v>
      </c>
      <c r="U27" s="350" t="str">
        <f t="shared" si="7"/>
        <v xml:space="preserve"> </v>
      </c>
      <c r="V27" s="350" t="str">
        <f t="shared" si="7"/>
        <v xml:space="preserve"> </v>
      </c>
      <c r="W27" s="350" t="str">
        <f t="shared" si="7"/>
        <v xml:space="preserve"> </v>
      </c>
      <c r="X27" s="350" t="str">
        <f t="shared" si="7"/>
        <v xml:space="preserve"> </v>
      </c>
      <c r="Y27" s="350" t="str">
        <f t="shared" si="7"/>
        <v xml:space="preserve"> </v>
      </c>
      <c r="Z27" s="350" t="str">
        <f t="shared" si="7"/>
        <v xml:space="preserve"> </v>
      </c>
      <c r="AA27" s="350" t="str">
        <f t="shared" si="7"/>
        <v xml:space="preserve"> </v>
      </c>
      <c r="AB27" s="350" t="str">
        <f t="shared" si="7"/>
        <v xml:space="preserve"> </v>
      </c>
      <c r="AC27" s="350"/>
      <c r="AD27" s="350"/>
      <c r="AE27" s="350"/>
      <c r="AF27" s="350"/>
      <c r="AG27" s="350"/>
      <c r="AH27" s="350"/>
      <c r="AI27" s="350"/>
      <c r="AJ27" s="350"/>
      <c r="AK27" s="350" t="str">
        <f>IF(COUNTBLANK(AK9:AK23)=ROWS(AK9:AK23)," ",IF(COUNTIF(AK9:AK23,AK7:AK7)=0,"YOK",COUNTIF(AK9:AK23,AK7)))</f>
        <v xml:space="preserve"> </v>
      </c>
      <c r="AL27" s="350" t="str">
        <f>IF(COUNTBLANK(AL9:AL23)=ROWS(AL9:AL23)," ",IF(COUNTIF(AL9:AL23,AL7:AL7)=0,"YOK",COUNTIF(AL9:AL23,AL7)))</f>
        <v xml:space="preserve"> </v>
      </c>
      <c r="AM27" s="350" t="str">
        <f>IF(COUNTBLANK(AM9:AM23)=ROWS(AM9:AM23)," ",IF(COUNTIF(AM9:AM23,AM7:AM7)=0,"YOK",COUNTIF(AM9:AM23,AM7)))</f>
        <v xml:space="preserve"> </v>
      </c>
      <c r="AN27" s="564"/>
      <c r="AO27" s="504"/>
    </row>
    <row r="28" spans="1:42" s="348" customFormat="1" ht="13.5">
      <c r="A28" s="484" t="s">
        <v>115</v>
      </c>
      <c r="B28" s="485"/>
      <c r="C28" s="485"/>
      <c r="D28" s="485"/>
      <c r="E28" s="485"/>
      <c r="F28" s="486"/>
      <c r="G28" s="352" t="str">
        <f t="shared" ref="G28:Q28" si="8">IF(COUNTBLANK(G9:G23)=ROWS(G9:G23)," ",IF(COUNTIF(G9:G23,0)=0,"YOK",COUNTIF(G9:G23,0)))</f>
        <v xml:space="preserve"> </v>
      </c>
      <c r="H28" s="353" t="str">
        <f t="shared" si="8"/>
        <v xml:space="preserve"> </v>
      </c>
      <c r="I28" s="353" t="str">
        <f t="shared" si="8"/>
        <v xml:space="preserve"> </v>
      </c>
      <c r="J28" s="353" t="str">
        <f t="shared" si="8"/>
        <v xml:space="preserve"> </v>
      </c>
      <c r="K28" s="353" t="str">
        <f t="shared" si="8"/>
        <v xml:space="preserve"> </v>
      </c>
      <c r="L28" s="353" t="str">
        <f t="shared" si="8"/>
        <v xml:space="preserve"> </v>
      </c>
      <c r="M28" s="353" t="str">
        <f t="shared" si="8"/>
        <v xml:space="preserve"> </v>
      </c>
      <c r="N28" s="353" t="str">
        <f t="shared" si="8"/>
        <v xml:space="preserve"> </v>
      </c>
      <c r="O28" s="353" t="str">
        <f t="shared" si="8"/>
        <v xml:space="preserve"> </v>
      </c>
      <c r="P28" s="353" t="str">
        <f t="shared" si="8"/>
        <v xml:space="preserve"> </v>
      </c>
      <c r="Q28" s="353" t="str">
        <f t="shared" si="8"/>
        <v xml:space="preserve"> </v>
      </c>
      <c r="R28" s="354"/>
      <c r="S28" s="353" t="str">
        <f t="shared" ref="S28:AB28" si="9">IF(COUNTBLANK(S9:S23)=ROWS(S9:S23)," ",IF(COUNTIF(S9:S23,0)=0,"YOK",COUNTIF(S9:S23,0)))</f>
        <v xml:space="preserve"> </v>
      </c>
      <c r="T28" s="353" t="str">
        <f t="shared" si="9"/>
        <v xml:space="preserve"> </v>
      </c>
      <c r="U28" s="353" t="str">
        <f t="shared" si="9"/>
        <v xml:space="preserve"> </v>
      </c>
      <c r="V28" s="353" t="str">
        <f t="shared" si="9"/>
        <v xml:space="preserve"> </v>
      </c>
      <c r="W28" s="353" t="str">
        <f t="shared" si="9"/>
        <v xml:space="preserve"> </v>
      </c>
      <c r="X28" s="353" t="str">
        <f t="shared" si="9"/>
        <v xml:space="preserve"> </v>
      </c>
      <c r="Y28" s="353" t="str">
        <f t="shared" si="9"/>
        <v xml:space="preserve"> </v>
      </c>
      <c r="Z28" s="353" t="str">
        <f t="shared" si="9"/>
        <v xml:space="preserve"> </v>
      </c>
      <c r="AA28" s="353" t="str">
        <f t="shared" si="9"/>
        <v xml:space="preserve"> </v>
      </c>
      <c r="AB28" s="353" t="str">
        <f t="shared" si="9"/>
        <v xml:space="preserve"> </v>
      </c>
      <c r="AC28" s="353"/>
      <c r="AD28" s="353"/>
      <c r="AE28" s="353"/>
      <c r="AF28" s="353"/>
      <c r="AG28" s="353"/>
      <c r="AH28" s="353"/>
      <c r="AI28" s="353"/>
      <c r="AJ28" s="353"/>
      <c r="AK28" s="353" t="str">
        <f>IF(COUNTBLANK(AK9:AK23)=ROWS(AK9:AK23)," ",IF(COUNTIF(AK9:AK23,0)=0,"YOK",COUNTIF(AK9:AK23,0)))</f>
        <v xml:space="preserve"> </v>
      </c>
      <c r="AL28" s="353" t="str">
        <f>IF(COUNTBLANK(AL9:AL23)=ROWS(AL9:AL23)," ",IF(COUNTIF(AL9:AL23,0)=0,"YOK",COUNTIF(AL9:AL23,0)))</f>
        <v xml:space="preserve"> </v>
      </c>
      <c r="AM28" s="353" t="str">
        <f>IF(COUNTBLANK(AM9:AM23)=ROWS(AM9:AM23)," ",IF(COUNTIF(AM9:AM23,0)=0,"YOK",COUNTIF(AM9:AM23,0)))</f>
        <v xml:space="preserve"> </v>
      </c>
      <c r="AN28" s="565"/>
      <c r="AO28" s="505"/>
    </row>
    <row r="29" spans="1:42" s="29" customFormat="1" ht="10.5" customHeight="1">
      <c r="A29" s="30"/>
      <c r="B29" s="30"/>
      <c r="C29" s="30"/>
      <c r="D29" s="30"/>
      <c r="E29" s="30"/>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7"/>
      <c r="AM29" s="148"/>
    </row>
    <row r="30" spans="1:42" ht="22.5" customHeight="1">
      <c r="A30" s="499" t="s">
        <v>9</v>
      </c>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17"/>
    </row>
    <row r="31" spans="1:42" ht="7.5" customHeight="1">
      <c r="A31" s="358"/>
      <c r="B31" s="358"/>
      <c r="C31" s="358"/>
      <c r="D31" s="358"/>
      <c r="E31" s="358"/>
      <c r="F31" s="358"/>
      <c r="G31" s="359">
        <v>1</v>
      </c>
      <c r="H31" s="359">
        <v>2</v>
      </c>
      <c r="I31" s="359">
        <v>3</v>
      </c>
      <c r="J31" s="359">
        <v>4</v>
      </c>
      <c r="K31" s="359">
        <v>5</v>
      </c>
      <c r="L31" s="359">
        <v>6</v>
      </c>
      <c r="M31" s="359">
        <v>7</v>
      </c>
      <c r="N31" s="359">
        <v>8</v>
      </c>
      <c r="O31" s="359">
        <v>9</v>
      </c>
      <c r="P31" s="359">
        <v>10</v>
      </c>
      <c r="Q31" s="359">
        <v>11</v>
      </c>
      <c r="R31" s="359">
        <v>12</v>
      </c>
      <c r="S31" s="359">
        <v>13</v>
      </c>
      <c r="T31" s="359">
        <v>14</v>
      </c>
      <c r="U31" s="359">
        <v>15</v>
      </c>
      <c r="V31" s="359">
        <v>16</v>
      </c>
      <c r="W31" s="359">
        <v>17</v>
      </c>
      <c r="X31" s="359">
        <v>18</v>
      </c>
      <c r="Y31" s="359">
        <v>19</v>
      </c>
      <c r="Z31" s="359">
        <v>20</v>
      </c>
      <c r="AA31" s="359">
        <v>21</v>
      </c>
      <c r="AB31" s="359">
        <v>22</v>
      </c>
      <c r="AC31" s="359"/>
      <c r="AD31" s="359"/>
      <c r="AE31" s="359"/>
      <c r="AF31" s="359"/>
      <c r="AG31" s="359"/>
      <c r="AH31" s="359"/>
      <c r="AI31" s="359"/>
      <c r="AJ31" s="359"/>
      <c r="AK31" s="359">
        <v>23</v>
      </c>
      <c r="AL31" s="359">
        <v>24</v>
      </c>
      <c r="AM31" s="359">
        <v>25</v>
      </c>
      <c r="AN31" s="359"/>
      <c r="AO31" s="359"/>
      <c r="AP31" s="65"/>
    </row>
    <row r="32" spans="1:42" ht="15" customHeight="1">
      <c r="A32" s="360"/>
      <c r="B32" s="361"/>
      <c r="C32" s="361"/>
      <c r="D32" s="361" t="s">
        <v>7</v>
      </c>
      <c r="E32" s="361"/>
      <c r="F32" s="361"/>
      <c r="G32" s="362">
        <f>IF(OR(G24="",G24="H"),0,100)</f>
        <v>100</v>
      </c>
      <c r="H32" s="362">
        <f t="shared" ref="H32:AM32" si="10">IF(OR(H24="",H24="H"),0,100)</f>
        <v>100</v>
      </c>
      <c r="I32" s="362">
        <f t="shared" si="10"/>
        <v>100</v>
      </c>
      <c r="J32" s="362">
        <f t="shared" si="10"/>
        <v>100</v>
      </c>
      <c r="K32" s="362">
        <f t="shared" si="10"/>
        <v>100</v>
      </c>
      <c r="L32" s="362">
        <f t="shared" si="10"/>
        <v>100</v>
      </c>
      <c r="M32" s="362">
        <f t="shared" si="10"/>
        <v>100</v>
      </c>
      <c r="N32" s="362">
        <f t="shared" si="10"/>
        <v>100</v>
      </c>
      <c r="O32" s="362">
        <f t="shared" si="10"/>
        <v>100</v>
      </c>
      <c r="P32" s="362">
        <f t="shared" si="10"/>
        <v>100</v>
      </c>
      <c r="Q32" s="362">
        <f t="shared" si="10"/>
        <v>100</v>
      </c>
      <c r="R32" s="362" t="e">
        <f>IF(OR(#REF!="",#REF!="H"),0,100)</f>
        <v>#REF!</v>
      </c>
      <c r="S32" s="362">
        <f t="shared" si="10"/>
        <v>100</v>
      </c>
      <c r="T32" s="362">
        <f t="shared" si="10"/>
        <v>100</v>
      </c>
      <c r="U32" s="362">
        <f t="shared" si="10"/>
        <v>100</v>
      </c>
      <c r="V32" s="362">
        <f t="shared" si="10"/>
        <v>100</v>
      </c>
      <c r="W32" s="362">
        <f t="shared" si="10"/>
        <v>100</v>
      </c>
      <c r="X32" s="362">
        <f t="shared" si="10"/>
        <v>100</v>
      </c>
      <c r="Y32" s="362">
        <f t="shared" si="10"/>
        <v>100</v>
      </c>
      <c r="Z32" s="362">
        <f t="shared" si="10"/>
        <v>100</v>
      </c>
      <c r="AA32" s="362">
        <f t="shared" si="10"/>
        <v>100</v>
      </c>
      <c r="AB32" s="362">
        <f t="shared" si="10"/>
        <v>100</v>
      </c>
      <c r="AC32" s="362"/>
      <c r="AD32" s="362"/>
      <c r="AE32" s="362"/>
      <c r="AF32" s="362"/>
      <c r="AG32" s="362"/>
      <c r="AH32" s="362"/>
      <c r="AI32" s="362"/>
      <c r="AJ32" s="362"/>
      <c r="AK32" s="362">
        <f t="shared" si="10"/>
        <v>100</v>
      </c>
      <c r="AL32" s="362">
        <f t="shared" si="10"/>
        <v>100</v>
      </c>
      <c r="AM32" s="362">
        <f t="shared" si="10"/>
        <v>100</v>
      </c>
      <c r="AN32" s="362"/>
      <c r="AO32" s="362"/>
      <c r="AP32" s="73"/>
    </row>
    <row r="33" spans="1:42" ht="14.25" customHeight="1">
      <c r="A33" s="360"/>
      <c r="B33" s="363"/>
      <c r="C33" s="363"/>
      <c r="D33" s="363" t="s">
        <v>8</v>
      </c>
      <c r="E33" s="363"/>
      <c r="F33" s="363"/>
      <c r="G33" s="364" t="str">
        <f t="shared" ref="G33:AM33" si="11">IF(G25="",0,G25)</f>
        <v xml:space="preserve"> </v>
      </c>
      <c r="H33" s="364" t="str">
        <f t="shared" si="11"/>
        <v xml:space="preserve"> </v>
      </c>
      <c r="I33" s="364" t="str">
        <f t="shared" si="11"/>
        <v xml:space="preserve"> </v>
      </c>
      <c r="J33" s="364" t="str">
        <f t="shared" si="11"/>
        <v xml:space="preserve"> </v>
      </c>
      <c r="K33" s="364" t="str">
        <f t="shared" si="11"/>
        <v xml:space="preserve"> </v>
      </c>
      <c r="L33" s="364" t="str">
        <f t="shared" si="11"/>
        <v xml:space="preserve"> </v>
      </c>
      <c r="M33" s="364" t="str">
        <f t="shared" si="11"/>
        <v xml:space="preserve"> </v>
      </c>
      <c r="N33" s="364" t="str">
        <f t="shared" si="11"/>
        <v xml:space="preserve"> </v>
      </c>
      <c r="O33" s="364" t="str">
        <f t="shared" si="11"/>
        <v xml:space="preserve"> </v>
      </c>
      <c r="P33" s="364" t="str">
        <f t="shared" si="11"/>
        <v xml:space="preserve"> </v>
      </c>
      <c r="Q33" s="364" t="str">
        <f t="shared" si="11"/>
        <v xml:space="preserve"> </v>
      </c>
      <c r="R33" s="364" t="e">
        <f>IF(#REF!="",0,#REF!)</f>
        <v>#REF!</v>
      </c>
      <c r="S33" s="364" t="str">
        <f t="shared" si="11"/>
        <v xml:space="preserve"> </v>
      </c>
      <c r="T33" s="364" t="str">
        <f t="shared" si="11"/>
        <v xml:space="preserve"> </v>
      </c>
      <c r="U33" s="364" t="str">
        <f t="shared" si="11"/>
        <v xml:space="preserve"> </v>
      </c>
      <c r="V33" s="364" t="str">
        <f t="shared" si="11"/>
        <v xml:space="preserve"> </v>
      </c>
      <c r="W33" s="364" t="str">
        <f t="shared" si="11"/>
        <v xml:space="preserve"> </v>
      </c>
      <c r="X33" s="364" t="str">
        <f t="shared" si="11"/>
        <v xml:space="preserve"> </v>
      </c>
      <c r="Y33" s="364" t="str">
        <f t="shared" si="11"/>
        <v xml:space="preserve"> </v>
      </c>
      <c r="Z33" s="364" t="str">
        <f t="shared" si="11"/>
        <v xml:space="preserve"> </v>
      </c>
      <c r="AA33" s="364" t="str">
        <f t="shared" si="11"/>
        <v xml:space="preserve"> </v>
      </c>
      <c r="AB33" s="364" t="str">
        <f t="shared" si="11"/>
        <v xml:space="preserve"> </v>
      </c>
      <c r="AC33" s="364"/>
      <c r="AD33" s="364"/>
      <c r="AE33" s="364"/>
      <c r="AF33" s="364"/>
      <c r="AG33" s="364"/>
      <c r="AH33" s="364"/>
      <c r="AI33" s="364"/>
      <c r="AJ33" s="364"/>
      <c r="AK33" s="364" t="str">
        <f t="shared" si="11"/>
        <v xml:space="preserve"> </v>
      </c>
      <c r="AL33" s="364" t="str">
        <f t="shared" si="11"/>
        <v xml:space="preserve"> </v>
      </c>
      <c r="AM33" s="364" t="str">
        <f t="shared" si="11"/>
        <v xml:space="preserve"> </v>
      </c>
      <c r="AN33" s="364"/>
      <c r="AO33" s="364"/>
      <c r="AP33" s="74"/>
    </row>
    <row r="34" spans="1:42" ht="14.25" customHeight="1">
      <c r="A34" s="360"/>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28"/>
    </row>
    <row r="35" spans="1:42" s="21" customFormat="1" ht="14.25" customHeight="1">
      <c r="A35" s="365"/>
      <c r="B35" s="366"/>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6"/>
      <c r="AP35" s="1"/>
    </row>
    <row r="36" spans="1:42" s="21" customFormat="1">
      <c r="A36" s="334"/>
      <c r="B36" s="368"/>
      <c r="C36" s="369"/>
      <c r="D36" s="369"/>
      <c r="E36" s="369"/>
      <c r="F36" s="369"/>
      <c r="G36" s="369"/>
      <c r="H36" s="369"/>
      <c r="I36" s="370"/>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8"/>
      <c r="AP36" s="22"/>
    </row>
    <row r="37" spans="1:42" s="21" customFormat="1">
      <c r="A37" s="334"/>
      <c r="B37" s="368"/>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8"/>
      <c r="AP37" s="23"/>
    </row>
    <row r="38" spans="1:42" s="21" customFormat="1">
      <c r="A38" s="334"/>
      <c r="B38" s="368"/>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8"/>
      <c r="AP38" s="23"/>
    </row>
    <row r="39" spans="1:42" s="21" customFormat="1">
      <c r="A39" s="334"/>
      <c r="B39" s="368"/>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8"/>
      <c r="AP39" s="23"/>
    </row>
    <row r="40" spans="1:42" s="21" customFormat="1" ht="9" customHeight="1">
      <c r="A40" s="334"/>
      <c r="B40" s="368"/>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8"/>
      <c r="AP40" s="23"/>
    </row>
    <row r="41" spans="1:42" ht="7.5" customHeight="1">
      <c r="A41" s="371" t="s">
        <v>21</v>
      </c>
      <c r="B41" s="368"/>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8"/>
      <c r="AP41" s="47"/>
    </row>
    <row r="42" spans="1:42" ht="13.5" customHeight="1">
      <c r="A42" s="372"/>
      <c r="B42" s="368"/>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8"/>
      <c r="AP42" s="47"/>
    </row>
    <row r="43" spans="1:42" ht="15">
      <c r="A43" s="373" t="s">
        <v>35</v>
      </c>
      <c r="B43" s="374"/>
      <c r="C43" s="374"/>
      <c r="D43" s="374"/>
      <c r="E43" s="374"/>
      <c r="F43" s="375" t="s">
        <v>75</v>
      </c>
      <c r="G43" s="557">
        <f>COUNTA(G9:G23)</f>
        <v>0</v>
      </c>
      <c r="H43" s="558"/>
      <c r="I43" s="376"/>
      <c r="J43" s="376"/>
      <c r="K43" s="520" t="s">
        <v>98</v>
      </c>
      <c r="L43" s="521"/>
      <c r="M43" s="521"/>
      <c r="N43" s="521"/>
      <c r="O43" s="521"/>
      <c r="P43" s="521"/>
      <c r="Q43" s="521"/>
      <c r="R43" s="521"/>
      <c r="S43" s="521"/>
      <c r="T43" s="521"/>
      <c r="U43" s="521"/>
      <c r="V43" s="522"/>
      <c r="W43" s="377"/>
      <c r="X43" s="378"/>
      <c r="Y43" s="379" t="s">
        <v>17</v>
      </c>
      <c r="Z43" s="561" t="s">
        <v>104</v>
      </c>
      <c r="AA43" s="562"/>
      <c r="AB43" s="562"/>
      <c r="AC43" s="562"/>
      <c r="AD43" s="562"/>
      <c r="AE43" s="562"/>
      <c r="AF43" s="562"/>
      <c r="AG43" s="562"/>
      <c r="AH43" s="562"/>
      <c r="AI43" s="562"/>
      <c r="AJ43" s="562"/>
      <c r="AK43" s="562"/>
      <c r="AL43" s="562"/>
      <c r="AM43" s="563"/>
      <c r="AN43" s="368"/>
      <c r="AO43" s="368"/>
      <c r="AP43" s="47"/>
    </row>
    <row r="44" spans="1:42" ht="14.25">
      <c r="A44" s="380" t="s">
        <v>39</v>
      </c>
      <c r="B44" s="381"/>
      <c r="C44" s="381"/>
      <c r="D44" s="381"/>
      <c r="E44" s="381"/>
      <c r="F44" s="382" t="s">
        <v>75</v>
      </c>
      <c r="G44" s="500">
        <f>COUNTA(D9:D23)-COUNTA(G9:G23)</f>
        <v>0</v>
      </c>
      <c r="H44" s="501"/>
      <c r="I44" s="383"/>
      <c r="J44" s="384"/>
      <c r="K44" s="538" t="s">
        <v>29</v>
      </c>
      <c r="L44" s="539"/>
      <c r="M44" s="539"/>
      <c r="N44" s="539"/>
      <c r="O44" s="539"/>
      <c r="P44" s="539"/>
      <c r="Q44" s="539"/>
      <c r="R44" s="539"/>
      <c r="S44" s="508" t="s">
        <v>90</v>
      </c>
      <c r="T44" s="508"/>
      <c r="U44" s="508" t="s">
        <v>30</v>
      </c>
      <c r="V44" s="509"/>
      <c r="W44" s="377"/>
      <c r="X44" s="378"/>
      <c r="Y44" s="385" t="e">
        <f>IF(G47=": -","0",COUNTIF(AN9:AN23,"&gt;=50")*100/G43)</f>
        <v>#DIV/0!</v>
      </c>
      <c r="Z44" s="386" t="s">
        <v>18</v>
      </c>
      <c r="AA44" s="387"/>
      <c r="AB44" s="387"/>
      <c r="AC44" s="387"/>
      <c r="AD44" s="387"/>
      <c r="AE44" s="387"/>
      <c r="AF44" s="387"/>
      <c r="AG44" s="387"/>
      <c r="AH44" s="387"/>
      <c r="AI44" s="387"/>
      <c r="AJ44" s="387"/>
      <c r="AK44" s="388" t="e">
        <f>"%"&amp;ROUND(Y44,0)</f>
        <v>#DIV/0!</v>
      </c>
      <c r="AL44" s="388"/>
      <c r="AM44" s="389"/>
      <c r="AN44" s="368"/>
      <c r="AO44" s="368"/>
      <c r="AP44" s="47"/>
    </row>
    <row r="45" spans="1:42" ht="14.25">
      <c r="A45" s="380" t="s">
        <v>10</v>
      </c>
      <c r="B45" s="381"/>
      <c r="C45" s="381"/>
      <c r="D45" s="381"/>
      <c r="E45" s="381"/>
      <c r="F45" s="382" t="s">
        <v>75</v>
      </c>
      <c r="G45" s="500">
        <f>COUNTIF(AN9:AN23,"&gt;=50")</f>
        <v>0</v>
      </c>
      <c r="H45" s="501"/>
      <c r="I45" s="510"/>
      <c r="J45" s="511"/>
      <c r="K45" s="390" t="s">
        <v>100</v>
      </c>
      <c r="L45" s="391"/>
      <c r="M45" s="392" t="s">
        <v>77</v>
      </c>
      <c r="N45" s="392"/>
      <c r="O45" s="393"/>
      <c r="P45" s="394" t="s">
        <v>86</v>
      </c>
      <c r="Q45" s="395"/>
      <c r="R45" s="396" t="s">
        <v>75</v>
      </c>
      <c r="S45" s="397">
        <f>COUNTIF(AN9:AN23,"&lt;50")</f>
        <v>0</v>
      </c>
      <c r="T45" s="398" t="s">
        <v>76</v>
      </c>
      <c r="U45" s="399" t="s">
        <v>74</v>
      </c>
      <c r="V45" s="400" t="e">
        <f>IF(S45=" "," ",100*S45/S50)</f>
        <v>#DIV/0!</v>
      </c>
      <c r="W45" s="401"/>
      <c r="X45" s="368"/>
      <c r="Y45" s="385" t="e">
        <f>100-Y44</f>
        <v>#DIV/0!</v>
      </c>
      <c r="Z45" s="402" t="s">
        <v>19</v>
      </c>
      <c r="AA45" s="403"/>
      <c r="AB45" s="403"/>
      <c r="AC45" s="403"/>
      <c r="AD45" s="403"/>
      <c r="AE45" s="403"/>
      <c r="AF45" s="403"/>
      <c r="AG45" s="403"/>
      <c r="AH45" s="403"/>
      <c r="AI45" s="403"/>
      <c r="AJ45" s="403"/>
      <c r="AK45" s="404" t="e">
        <f>"%"&amp;ROUND(Y45,0)</f>
        <v>#DIV/0!</v>
      </c>
      <c r="AL45" s="404"/>
      <c r="AM45" s="405"/>
      <c r="AN45" s="368"/>
      <c r="AO45" s="368"/>
      <c r="AP45" s="47"/>
    </row>
    <row r="46" spans="1:42" ht="14.25">
      <c r="A46" s="380" t="s">
        <v>11</v>
      </c>
      <c r="B46" s="381"/>
      <c r="C46" s="381"/>
      <c r="D46" s="381"/>
      <c r="E46" s="381"/>
      <c r="F46" s="382" t="s">
        <v>75</v>
      </c>
      <c r="G46" s="500">
        <f>COUNTIF(AN9:AN23,"&lt;50")</f>
        <v>0</v>
      </c>
      <c r="H46" s="501"/>
      <c r="I46" s="334"/>
      <c r="J46" s="384"/>
      <c r="K46" s="390" t="s">
        <v>78</v>
      </c>
      <c r="L46" s="391"/>
      <c r="M46" s="392" t="s">
        <v>77</v>
      </c>
      <c r="N46" s="392"/>
      <c r="O46" s="393"/>
      <c r="P46" s="394" t="s">
        <v>85</v>
      </c>
      <c r="Q46" s="395"/>
      <c r="R46" s="396" t="s">
        <v>75</v>
      </c>
      <c r="S46" s="397">
        <f>(COUNTIF(AN9:AN23,"&lt;60")-(COUNTIF(AN9:AN23,"&lt;50")))</f>
        <v>0</v>
      </c>
      <c r="T46" s="398" t="s">
        <v>76</v>
      </c>
      <c r="U46" s="399" t="s">
        <v>74</v>
      </c>
      <c r="V46" s="400" t="e">
        <f>IF(S46=" "," ",100*S46/S50)</f>
        <v>#DIV/0!</v>
      </c>
      <c r="W46" s="401"/>
      <c r="X46" s="368"/>
      <c r="Y46" s="364"/>
      <c r="Z46" s="406"/>
      <c r="AA46" s="403"/>
      <c r="AB46" s="403"/>
      <c r="AC46" s="403"/>
      <c r="AD46" s="403"/>
      <c r="AE46" s="403"/>
      <c r="AF46" s="403"/>
      <c r="AG46" s="403"/>
      <c r="AH46" s="403"/>
      <c r="AI46" s="403"/>
      <c r="AJ46" s="403"/>
      <c r="AK46" s="403"/>
      <c r="AL46" s="403"/>
      <c r="AM46" s="405"/>
      <c r="AN46" s="368"/>
      <c r="AO46" s="368"/>
      <c r="AP46" s="47"/>
    </row>
    <row r="47" spans="1:42" ht="14.25" customHeight="1">
      <c r="A47" s="407" t="s">
        <v>107</v>
      </c>
      <c r="B47" s="408"/>
      <c r="C47" s="408"/>
      <c r="D47" s="408"/>
      <c r="E47" s="408"/>
      <c r="F47" s="409" t="s">
        <v>75</v>
      </c>
      <c r="G47" s="550" t="str">
        <f>IF(G9="","-",COUNTIF(AN9:AN23,"&gt;=50")/M3)</f>
        <v>-</v>
      </c>
      <c r="H47" s="551"/>
      <c r="I47" s="334"/>
      <c r="J47" s="410"/>
      <c r="K47" s="390" t="s">
        <v>79</v>
      </c>
      <c r="L47" s="391"/>
      <c r="M47" s="392" t="s">
        <v>77</v>
      </c>
      <c r="N47" s="392"/>
      <c r="O47" s="393"/>
      <c r="P47" s="394" t="s">
        <v>84</v>
      </c>
      <c r="Q47" s="395"/>
      <c r="R47" s="396" t="s">
        <v>75</v>
      </c>
      <c r="S47" s="397">
        <f>(COUNTIF(AN9:AN23,"&lt;70")-(COUNTIF(AN9:AN23,"&lt;60")))</f>
        <v>0</v>
      </c>
      <c r="T47" s="398" t="s">
        <v>76</v>
      </c>
      <c r="U47" s="399" t="s">
        <v>74</v>
      </c>
      <c r="V47" s="400" t="e">
        <f>IF(S47=" "," ",100*S47/S50)</f>
        <v>#DIV/0!</v>
      </c>
      <c r="W47" s="401"/>
      <c r="X47" s="368"/>
      <c r="Y47" s="363"/>
      <c r="Z47" s="411"/>
      <c r="AA47" s="412"/>
      <c r="AB47" s="412"/>
      <c r="AC47" s="412"/>
      <c r="AD47" s="412"/>
      <c r="AE47" s="412"/>
      <c r="AF47" s="412"/>
      <c r="AG47" s="412"/>
      <c r="AH47" s="412"/>
      <c r="AI47" s="412"/>
      <c r="AJ47" s="412"/>
      <c r="AK47" s="412"/>
      <c r="AL47" s="412"/>
      <c r="AM47" s="405"/>
      <c r="AN47" s="368"/>
      <c r="AO47" s="368"/>
      <c r="AP47" s="47"/>
    </row>
    <row r="48" spans="1:42" ht="14.25">
      <c r="A48" s="380" t="s">
        <v>15</v>
      </c>
      <c r="B48" s="413"/>
      <c r="C48" s="413"/>
      <c r="D48" s="413"/>
      <c r="E48" s="413"/>
      <c r="F48" s="382" t="s">
        <v>75</v>
      </c>
      <c r="G48" s="559">
        <f>MAX(AO9:AO23)</f>
        <v>0</v>
      </c>
      <c r="H48" s="560"/>
      <c r="I48" s="334"/>
      <c r="J48" s="403"/>
      <c r="K48" s="390" t="s">
        <v>80</v>
      </c>
      <c r="L48" s="391"/>
      <c r="M48" s="392" t="s">
        <v>77</v>
      </c>
      <c r="N48" s="392"/>
      <c r="O48" s="393"/>
      <c r="P48" s="394" t="s">
        <v>83</v>
      </c>
      <c r="Q48" s="395"/>
      <c r="R48" s="396" t="s">
        <v>75</v>
      </c>
      <c r="S48" s="397">
        <f>(COUNTIF(AN9:AN23,"&lt;85")-(COUNTIF(AN9:AN23,"&lt;70")))</f>
        <v>0</v>
      </c>
      <c r="T48" s="398" t="s">
        <v>76</v>
      </c>
      <c r="U48" s="399" t="s">
        <v>74</v>
      </c>
      <c r="V48" s="400" t="e">
        <f>IF(S48=" "," ",100*S48/S50)</f>
        <v>#DIV/0!</v>
      </c>
      <c r="W48" s="401"/>
      <c r="X48" s="368"/>
      <c r="Y48" s="412"/>
      <c r="Z48" s="411"/>
      <c r="AA48" s="412"/>
      <c r="AB48" s="412"/>
      <c r="AC48" s="412"/>
      <c r="AD48" s="412"/>
      <c r="AE48" s="412"/>
      <c r="AF48" s="412"/>
      <c r="AG48" s="412"/>
      <c r="AH48" s="412"/>
      <c r="AI48" s="412"/>
      <c r="AJ48" s="412"/>
      <c r="AK48" s="412"/>
      <c r="AL48" s="412"/>
      <c r="AM48" s="414"/>
      <c r="AN48" s="368"/>
      <c r="AO48" s="368"/>
      <c r="AP48" s="47"/>
    </row>
    <row r="49" spans="1:42" ht="14.25">
      <c r="A49" s="380" t="s">
        <v>16</v>
      </c>
      <c r="B49" s="413"/>
      <c r="C49" s="413"/>
      <c r="D49" s="413"/>
      <c r="E49" s="413"/>
      <c r="F49" s="382" t="s">
        <v>75</v>
      </c>
      <c r="G49" s="500">
        <f>MIN(AO9:AO23)</f>
        <v>0</v>
      </c>
      <c r="H49" s="501"/>
      <c r="I49" s="334"/>
      <c r="J49" s="403"/>
      <c r="K49" s="390" t="s">
        <v>81</v>
      </c>
      <c r="L49" s="391"/>
      <c r="M49" s="392" t="s">
        <v>77</v>
      </c>
      <c r="N49" s="392"/>
      <c r="O49" s="393"/>
      <c r="P49" s="394" t="s">
        <v>82</v>
      </c>
      <c r="Q49" s="395"/>
      <c r="R49" s="396" t="s">
        <v>75</v>
      </c>
      <c r="S49" s="397">
        <f>(COUNTIF(AN9:AN23,"&lt;101")-(COUNTIF(AN9:AN23,"&lt;85")))</f>
        <v>0</v>
      </c>
      <c r="T49" s="398" t="s">
        <v>76</v>
      </c>
      <c r="U49" s="399" t="s">
        <v>74</v>
      </c>
      <c r="V49" s="400" t="e">
        <f>IF(S49=" "," ",100*S49/S50)</f>
        <v>#DIV/0!</v>
      </c>
      <c r="W49" s="401"/>
      <c r="X49" s="368"/>
      <c r="Y49" s="412"/>
      <c r="Z49" s="415"/>
      <c r="AA49" s="416"/>
      <c r="AB49" s="416"/>
      <c r="AC49" s="416"/>
      <c r="AD49" s="416"/>
      <c r="AE49" s="416"/>
      <c r="AF49" s="416"/>
      <c r="AG49" s="416"/>
      <c r="AH49" s="416"/>
      <c r="AI49" s="416"/>
      <c r="AJ49" s="416"/>
      <c r="AK49" s="416"/>
      <c r="AL49" s="416"/>
      <c r="AM49" s="414"/>
      <c r="AN49" s="368"/>
      <c r="AO49" s="368"/>
      <c r="AP49" s="47"/>
    </row>
    <row r="50" spans="1:42" ht="13.5">
      <c r="A50" s="417" t="s">
        <v>65</v>
      </c>
      <c r="B50" s="418"/>
      <c r="C50" s="418"/>
      <c r="D50" s="418"/>
      <c r="E50" s="418"/>
      <c r="F50" s="419" t="s">
        <v>75</v>
      </c>
      <c r="G50" s="502" t="e">
        <f>IF(AN25="0","0",ROUND(AVERAGE(AO9:AO23),0))</f>
        <v>#DIV/0!</v>
      </c>
      <c r="H50" s="503"/>
      <c r="I50" s="334"/>
      <c r="J50" s="403"/>
      <c r="K50" s="512" t="s">
        <v>31</v>
      </c>
      <c r="L50" s="513"/>
      <c r="M50" s="513"/>
      <c r="N50" s="513"/>
      <c r="O50" s="513"/>
      <c r="P50" s="513"/>
      <c r="Q50" s="513"/>
      <c r="R50" s="420" t="s">
        <v>75</v>
      </c>
      <c r="S50" s="421">
        <f>SUM(S45:S49)</f>
        <v>0</v>
      </c>
      <c r="T50" s="422" t="s">
        <v>76</v>
      </c>
      <c r="U50" s="423" t="s">
        <v>74</v>
      </c>
      <c r="V50" s="424" t="e">
        <f>SUM(V46:V49)</f>
        <v>#DIV/0!</v>
      </c>
      <c r="W50" s="425"/>
      <c r="X50" s="368"/>
      <c r="Y50" s="369"/>
      <c r="Z50" s="426"/>
      <c r="AA50" s="427"/>
      <c r="AB50" s="427"/>
      <c r="AC50" s="427"/>
      <c r="AD50" s="427"/>
      <c r="AE50" s="427"/>
      <c r="AF50" s="427"/>
      <c r="AG50" s="427"/>
      <c r="AH50" s="427"/>
      <c r="AI50" s="427"/>
      <c r="AJ50" s="427"/>
      <c r="AK50" s="427"/>
      <c r="AL50" s="427"/>
      <c r="AM50" s="428"/>
      <c r="AN50" s="369"/>
      <c r="AO50" s="368"/>
      <c r="AP50" s="47"/>
    </row>
    <row r="51" spans="1:42" ht="20.25" customHeight="1">
      <c r="A51" s="372"/>
      <c r="B51" s="368"/>
      <c r="C51" s="369"/>
      <c r="D51" s="369"/>
      <c r="E51" s="369"/>
      <c r="F51" s="369"/>
      <c r="G51" s="369"/>
      <c r="H51" s="369"/>
      <c r="I51" s="369"/>
      <c r="J51" s="367"/>
      <c r="K51" s="429"/>
      <c r="L51" s="412"/>
      <c r="M51" s="383"/>
      <c r="N51" s="383"/>
      <c r="O51" s="367"/>
      <c r="P51" s="367"/>
      <c r="Q51" s="367"/>
      <c r="R51" s="367"/>
      <c r="S51" s="367"/>
      <c r="T51" s="367"/>
      <c r="U51" s="363"/>
      <c r="V51" s="369"/>
      <c r="W51" s="369"/>
      <c r="X51" s="369"/>
      <c r="Y51" s="369"/>
      <c r="Z51" s="369"/>
      <c r="AA51" s="369"/>
      <c r="AB51" s="369"/>
      <c r="AC51" s="369"/>
      <c r="AD51" s="369"/>
      <c r="AE51" s="369"/>
      <c r="AF51" s="369"/>
      <c r="AG51" s="369"/>
      <c r="AH51" s="369"/>
      <c r="AI51" s="369"/>
      <c r="AJ51" s="369"/>
      <c r="AK51" s="369"/>
      <c r="AL51" s="369"/>
      <c r="AM51" s="369"/>
      <c r="AN51" s="369"/>
      <c r="AO51" s="368"/>
      <c r="AP51" s="47"/>
    </row>
    <row r="52" spans="1:42" ht="13.5" customHeight="1">
      <c r="A52" s="535" t="s">
        <v>32</v>
      </c>
      <c r="B52" s="536"/>
      <c r="C52" s="536"/>
      <c r="D52" s="536"/>
      <c r="E52" s="536"/>
      <c r="F52" s="536"/>
      <c r="G52" s="536"/>
      <c r="H52" s="536"/>
      <c r="I52" s="536"/>
      <c r="J52" s="536"/>
      <c r="K52" s="536"/>
      <c r="L52" s="536"/>
      <c r="M52" s="536"/>
      <c r="N52" s="536"/>
      <c r="O52" s="536"/>
      <c r="P52" s="536"/>
      <c r="Q52" s="536"/>
      <c r="R52" s="536"/>
      <c r="S52" s="537"/>
      <c r="T52" s="523" t="s">
        <v>12</v>
      </c>
      <c r="U52" s="524"/>
      <c r="V52" s="524"/>
      <c r="W52" s="524"/>
      <c r="X52" s="524"/>
      <c r="Y52" s="524"/>
      <c r="Z52" s="524"/>
      <c r="AA52" s="525"/>
      <c r="AB52" s="523" t="s">
        <v>13</v>
      </c>
      <c r="AC52" s="524"/>
      <c r="AD52" s="524"/>
      <c r="AE52" s="524"/>
      <c r="AF52" s="524"/>
      <c r="AG52" s="524"/>
      <c r="AH52" s="524"/>
      <c r="AI52" s="524"/>
      <c r="AJ52" s="524"/>
      <c r="AK52" s="524"/>
      <c r="AL52" s="524"/>
      <c r="AM52" s="524"/>
      <c r="AN52" s="524"/>
      <c r="AO52" s="525"/>
      <c r="AP52" s="6"/>
    </row>
    <row r="53" spans="1:42" ht="12.75" customHeight="1">
      <c r="A53" s="540"/>
      <c r="B53" s="541"/>
      <c r="C53" s="541"/>
      <c r="D53" s="541"/>
      <c r="E53" s="541"/>
      <c r="F53" s="541"/>
      <c r="G53" s="541"/>
      <c r="H53" s="541"/>
      <c r="I53" s="541"/>
      <c r="J53" s="541"/>
      <c r="K53" s="541"/>
      <c r="L53" s="541"/>
      <c r="M53" s="541"/>
      <c r="N53" s="541"/>
      <c r="O53" s="541"/>
      <c r="P53" s="541"/>
      <c r="Q53" s="541"/>
      <c r="R53" s="541"/>
      <c r="S53" s="542"/>
      <c r="T53" s="526"/>
      <c r="U53" s="527"/>
      <c r="V53" s="527"/>
      <c r="W53" s="527"/>
      <c r="X53" s="527"/>
      <c r="Y53" s="527"/>
      <c r="Z53" s="527"/>
      <c r="AA53" s="528"/>
      <c r="AB53" s="50"/>
      <c r="AC53" s="48"/>
      <c r="AD53" s="48"/>
      <c r="AE53" s="48"/>
      <c r="AF53" s="48"/>
      <c r="AG53" s="48"/>
      <c r="AH53" s="48"/>
      <c r="AI53" s="48"/>
      <c r="AJ53" s="48"/>
      <c r="AK53" s="48"/>
      <c r="AL53" s="48"/>
      <c r="AM53" s="48"/>
      <c r="AN53" s="48"/>
      <c r="AO53" s="51"/>
      <c r="AP53" s="6"/>
    </row>
    <row r="54" spans="1:42">
      <c r="A54" s="543"/>
      <c r="B54" s="544"/>
      <c r="C54" s="544"/>
      <c r="D54" s="544"/>
      <c r="E54" s="544"/>
      <c r="F54" s="544"/>
      <c r="G54" s="544"/>
      <c r="H54" s="544"/>
      <c r="I54" s="544"/>
      <c r="J54" s="544"/>
      <c r="K54" s="544"/>
      <c r="L54" s="544"/>
      <c r="M54" s="544"/>
      <c r="N54" s="544"/>
      <c r="O54" s="544"/>
      <c r="P54" s="544"/>
      <c r="Q54" s="544"/>
      <c r="R54" s="544"/>
      <c r="S54" s="545"/>
      <c r="T54" s="526"/>
      <c r="U54" s="527"/>
      <c r="V54" s="527"/>
      <c r="W54" s="527"/>
      <c r="X54" s="527"/>
      <c r="Y54" s="527"/>
      <c r="Z54" s="527"/>
      <c r="AA54" s="528"/>
      <c r="AB54" s="53"/>
      <c r="AC54" s="274"/>
      <c r="AD54" s="274"/>
      <c r="AE54" s="274"/>
      <c r="AF54" s="274"/>
      <c r="AG54" s="274"/>
      <c r="AH54" s="274"/>
      <c r="AI54" s="274"/>
      <c r="AJ54" s="274"/>
      <c r="AK54" s="49"/>
      <c r="AL54" s="49"/>
      <c r="AM54" s="49"/>
      <c r="AN54" s="49"/>
      <c r="AO54" s="52"/>
      <c r="AP54" s="6"/>
    </row>
    <row r="55" spans="1:42">
      <c r="A55" s="543"/>
      <c r="B55" s="544"/>
      <c r="C55" s="544"/>
      <c r="D55" s="544"/>
      <c r="E55" s="544"/>
      <c r="F55" s="544"/>
      <c r="G55" s="544"/>
      <c r="H55" s="544"/>
      <c r="I55" s="544"/>
      <c r="J55" s="544"/>
      <c r="K55" s="544"/>
      <c r="L55" s="544"/>
      <c r="M55" s="544"/>
      <c r="N55" s="544"/>
      <c r="O55" s="544"/>
      <c r="P55" s="544"/>
      <c r="Q55" s="544"/>
      <c r="R55" s="544"/>
      <c r="S55" s="545"/>
      <c r="T55" s="526"/>
      <c r="U55" s="527"/>
      <c r="V55" s="527"/>
      <c r="W55" s="527"/>
      <c r="X55" s="527"/>
      <c r="Y55" s="527"/>
      <c r="Z55" s="527"/>
      <c r="AA55" s="528"/>
      <c r="AB55" s="53"/>
      <c r="AC55" s="274"/>
      <c r="AD55" s="274"/>
      <c r="AE55" s="274"/>
      <c r="AF55" s="274"/>
      <c r="AG55" s="274"/>
      <c r="AH55" s="274"/>
      <c r="AI55" s="274"/>
      <c r="AJ55" s="274"/>
      <c r="AK55" s="49"/>
      <c r="AL55" s="49"/>
      <c r="AM55" s="49"/>
      <c r="AN55" s="49"/>
      <c r="AO55" s="52"/>
      <c r="AP55" s="6"/>
    </row>
    <row r="56" spans="1:42" ht="13.5" customHeight="1">
      <c r="A56" s="543"/>
      <c r="B56" s="544"/>
      <c r="C56" s="544"/>
      <c r="D56" s="544"/>
      <c r="E56" s="544"/>
      <c r="F56" s="544"/>
      <c r="G56" s="544"/>
      <c r="H56" s="544"/>
      <c r="I56" s="544"/>
      <c r="J56" s="544"/>
      <c r="K56" s="544"/>
      <c r="L56" s="544"/>
      <c r="M56" s="544"/>
      <c r="N56" s="544"/>
      <c r="O56" s="544"/>
      <c r="P56" s="544"/>
      <c r="Q56" s="544"/>
      <c r="R56" s="544"/>
      <c r="S56" s="545"/>
      <c r="T56" s="532" t="str">
        <f>Genel!D12</f>
        <v>xxx</v>
      </c>
      <c r="U56" s="533"/>
      <c r="V56" s="533"/>
      <c r="W56" s="533"/>
      <c r="X56" s="533"/>
      <c r="Y56" s="533"/>
      <c r="Z56" s="533"/>
      <c r="AA56" s="534"/>
      <c r="AB56" s="532" t="str">
        <f>Genel!D12</f>
        <v>xxx</v>
      </c>
      <c r="AC56" s="533"/>
      <c r="AD56" s="533"/>
      <c r="AE56" s="533"/>
      <c r="AF56" s="533"/>
      <c r="AG56" s="533"/>
      <c r="AH56" s="533"/>
      <c r="AI56" s="533"/>
      <c r="AJ56" s="533"/>
      <c r="AK56" s="533"/>
      <c r="AL56" s="533"/>
      <c r="AM56" s="533"/>
      <c r="AN56" s="533"/>
      <c r="AO56" s="534"/>
      <c r="AP56" s="6"/>
    </row>
    <row r="57" spans="1:42">
      <c r="A57" s="543"/>
      <c r="B57" s="544"/>
      <c r="C57" s="544"/>
      <c r="D57" s="544"/>
      <c r="E57" s="544"/>
      <c r="F57" s="544"/>
      <c r="G57" s="544"/>
      <c r="H57" s="544"/>
      <c r="I57" s="544"/>
      <c r="J57" s="544"/>
      <c r="K57" s="544"/>
      <c r="L57" s="544"/>
      <c r="M57" s="544"/>
      <c r="N57" s="544"/>
      <c r="O57" s="544"/>
      <c r="P57" s="544"/>
      <c r="Q57" s="544"/>
      <c r="R57" s="544"/>
      <c r="S57" s="545"/>
      <c r="T57" s="514" t="s">
        <v>238</v>
      </c>
      <c r="U57" s="515"/>
      <c r="V57" s="515"/>
      <c r="W57" s="515"/>
      <c r="X57" s="515"/>
      <c r="Y57" s="515"/>
      <c r="Z57" s="515"/>
      <c r="AA57" s="516"/>
      <c r="AB57" s="514" t="str">
        <f>Genel!D11</f>
        <v>xxx</v>
      </c>
      <c r="AC57" s="515"/>
      <c r="AD57" s="515"/>
      <c r="AE57" s="515"/>
      <c r="AF57" s="515"/>
      <c r="AG57" s="515"/>
      <c r="AH57" s="515"/>
      <c r="AI57" s="515"/>
      <c r="AJ57" s="515"/>
      <c r="AK57" s="515"/>
      <c r="AL57" s="515"/>
      <c r="AM57" s="515"/>
      <c r="AN57" s="515"/>
      <c r="AO57" s="516"/>
      <c r="AP57" s="6"/>
    </row>
    <row r="58" spans="1:42">
      <c r="A58" s="546"/>
      <c r="B58" s="547"/>
      <c r="C58" s="547"/>
      <c r="D58" s="547"/>
      <c r="E58" s="547"/>
      <c r="F58" s="547"/>
      <c r="G58" s="547"/>
      <c r="H58" s="547"/>
      <c r="I58" s="547"/>
      <c r="J58" s="547"/>
      <c r="K58" s="547"/>
      <c r="L58" s="547"/>
      <c r="M58" s="547"/>
      <c r="N58" s="547"/>
      <c r="O58" s="547"/>
      <c r="P58" s="547"/>
      <c r="Q58" s="547"/>
      <c r="R58" s="547"/>
      <c r="S58" s="548"/>
      <c r="T58" s="529" t="str">
        <f>Genel!D14</f>
        <v>2. Yabancı Dil Fransızca Zümresi</v>
      </c>
      <c r="U58" s="530"/>
      <c r="V58" s="530"/>
      <c r="W58" s="530"/>
      <c r="X58" s="530"/>
      <c r="Y58" s="530"/>
      <c r="Z58" s="530"/>
      <c r="AA58" s="531"/>
      <c r="AB58" s="517" t="s">
        <v>234</v>
      </c>
      <c r="AC58" s="518"/>
      <c r="AD58" s="518"/>
      <c r="AE58" s="518"/>
      <c r="AF58" s="518"/>
      <c r="AG58" s="518"/>
      <c r="AH58" s="518"/>
      <c r="AI58" s="518"/>
      <c r="AJ58" s="518"/>
      <c r="AK58" s="518"/>
      <c r="AL58" s="518"/>
      <c r="AM58" s="518"/>
      <c r="AN58" s="518"/>
      <c r="AO58" s="519"/>
      <c r="AP58" s="6"/>
    </row>
    <row r="59" spans="1:42" ht="9" customHeight="1">
      <c r="AP59" s="6"/>
    </row>
  </sheetData>
  <sheetProtection formatCells="0" formatColumns="0" formatRows="0" insertColumns="0" insertRows="0" insertHyperlinks="0" deleteColumns="0" deleteRows="0" sort="0" autoFilter="0" pivotTables="0"/>
  <mergeCells count="60">
    <mergeCell ref="A6:F6"/>
    <mergeCell ref="AN6:AO6"/>
    <mergeCell ref="A1:AP1"/>
    <mergeCell ref="D3:E3"/>
    <mergeCell ref="J3:L3"/>
    <mergeCell ref="N3:R3"/>
    <mergeCell ref="V3:X3"/>
    <mergeCell ref="A18:B18"/>
    <mergeCell ref="A7:F7"/>
    <mergeCell ref="A8:B8"/>
    <mergeCell ref="A9:B9"/>
    <mergeCell ref="A10:B10"/>
    <mergeCell ref="A11:B11"/>
    <mergeCell ref="A12:B12"/>
    <mergeCell ref="A13:B13"/>
    <mergeCell ref="A14:B14"/>
    <mergeCell ref="A15:B15"/>
    <mergeCell ref="A16:B16"/>
    <mergeCell ref="A17:B17"/>
    <mergeCell ref="A24:F24"/>
    <mergeCell ref="A25:F25"/>
    <mergeCell ref="A26:F26"/>
    <mergeCell ref="A27:F27"/>
    <mergeCell ref="A19:B19"/>
    <mergeCell ref="A20:B20"/>
    <mergeCell ref="A21:B21"/>
    <mergeCell ref="A22:B22"/>
    <mergeCell ref="A23:B23"/>
    <mergeCell ref="AN27:AN28"/>
    <mergeCell ref="AO27:AO28"/>
    <mergeCell ref="A28:F28"/>
    <mergeCell ref="A30:AO30"/>
    <mergeCell ref="G43:H43"/>
    <mergeCell ref="K43:V43"/>
    <mergeCell ref="Z43:AM43"/>
    <mergeCell ref="K50:Q50"/>
    <mergeCell ref="G44:H44"/>
    <mergeCell ref="K44:R44"/>
    <mergeCell ref="S44:T44"/>
    <mergeCell ref="U44:V44"/>
    <mergeCell ref="G45:H45"/>
    <mergeCell ref="I45:J45"/>
    <mergeCell ref="G46:H46"/>
    <mergeCell ref="G47:H47"/>
    <mergeCell ref="G48:H48"/>
    <mergeCell ref="G49:H49"/>
    <mergeCell ref="G50:H50"/>
    <mergeCell ref="AB57:AO57"/>
    <mergeCell ref="T58:AA58"/>
    <mergeCell ref="AB58:AO58"/>
    <mergeCell ref="A52:S52"/>
    <mergeCell ref="T52:AA52"/>
    <mergeCell ref="AB52:AO52"/>
    <mergeCell ref="A53:S58"/>
    <mergeCell ref="T53:AA53"/>
    <mergeCell ref="T54:AA54"/>
    <mergeCell ref="T55:AA55"/>
    <mergeCell ref="T56:AA56"/>
    <mergeCell ref="AB56:AO56"/>
    <mergeCell ref="T57:AA57"/>
  </mergeCells>
  <dataValidations count="2">
    <dataValidation type="decimal" allowBlank="1" showInputMessage="1" showErrorMessage="1" errorTitle="Yanlış Değer Girişi" error="Puan değerinin üstünde bir not girdiniz." sqref="S9:AM23 G9:Q23">
      <formula1>0</formula1>
      <formula2>G$7</formula2>
    </dataValidation>
    <dataValidation type="decimal" allowBlank="1" showInputMessage="1" showErrorMessage="1" errorTitle="Değer fazlası ahatası" error="10'dan fazla bir değer girişi yaptınız." sqref="G7:AM7">
      <formula1>0</formula1>
      <formula2>50</formula2>
    </dataValidation>
  </dataValidations>
  <printOptions horizontalCentered="1"/>
  <pageMargins left="0.19685039370078741" right="7.874015748031496E-2" top="0.27559055118110237" bottom="0.19685039370078741" header="0.27559055118110237" footer="0.19685039370078741"/>
  <pageSetup paperSize="9" scale="70" orientation="portrait" r:id="rId1"/>
  <headerFooter alignWithMargins="0"/>
  <ignoredErrors>
    <ignoredError sqref="G6:H6 I6:T6 U6:AM6 G7:AM7"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S52"/>
  <sheetViews>
    <sheetView zoomScale="80" zoomScaleNormal="80" zoomScalePageLayoutView="69" workbookViewId="0">
      <selection activeCell="V3" sqref="V3:X3"/>
    </sheetView>
  </sheetViews>
  <sheetFormatPr baseColWidth="10" defaultColWidth="9.140625" defaultRowHeight="12.75"/>
  <cols>
    <col min="1" max="1" width="1.5703125" style="3" customWidth="1"/>
    <col min="2" max="2" width="2.28515625" style="19" customWidth="1"/>
    <col min="3" max="3" width="5.28515625" style="19" customWidth="1"/>
    <col min="4" max="4" width="15.140625" style="19" customWidth="1"/>
    <col min="5" max="5" width="13.28515625" style="19" customWidth="1"/>
    <col min="6" max="6" width="2.28515625" style="19" customWidth="1"/>
    <col min="7" max="9" width="3.85546875" style="19" customWidth="1"/>
    <col min="10" max="10" width="4" style="19" customWidth="1"/>
    <col min="11" max="35" width="3.85546875" style="19" customWidth="1"/>
    <col min="36" max="36" width="3.85546875" style="3" customWidth="1"/>
    <col min="37" max="37" width="3.7109375" style="3" customWidth="1"/>
    <col min="38" max="38" width="4" style="3" customWidth="1"/>
    <col min="39" max="39" width="3.7109375" style="3" customWidth="1"/>
    <col min="40" max="40" width="4.28515625" style="3" customWidth="1"/>
    <col min="41" max="41" width="4.5703125" style="3" customWidth="1"/>
    <col min="42" max="16384" width="9.140625" style="3"/>
  </cols>
  <sheetData>
    <row r="1" spans="1:45" ht="28.15" customHeight="1" thickBot="1">
      <c r="A1" s="549" t="str">
        <f>Genel!D15</f>
        <v>Vefa  Lisesi Ortak Sınav Değerlendirme Formu</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row>
    <row r="2" spans="1:45" ht="9.6" customHeight="1">
      <c r="A2" s="4"/>
      <c r="B2" s="5"/>
      <c r="C2" s="5"/>
      <c r="D2" s="5"/>
      <c r="E2" s="5"/>
      <c r="F2" s="5"/>
      <c r="G2" s="5"/>
      <c r="H2" s="5"/>
      <c r="I2" s="5"/>
      <c r="J2" s="5"/>
      <c r="K2" s="5"/>
      <c r="L2" s="98"/>
      <c r="M2" s="5"/>
      <c r="N2" s="5"/>
      <c r="O2" s="5"/>
      <c r="P2" s="5"/>
      <c r="Q2" s="5"/>
      <c r="R2" s="5"/>
      <c r="S2" s="5"/>
      <c r="T2" s="5"/>
      <c r="U2" s="5"/>
      <c r="V2" s="5"/>
      <c r="W2" s="5"/>
      <c r="X2" s="5"/>
      <c r="Y2" s="5"/>
      <c r="Z2" s="5"/>
      <c r="AA2" s="98"/>
      <c r="AB2" s="5"/>
      <c r="AC2" s="5"/>
      <c r="AD2" s="5"/>
      <c r="AE2" s="5"/>
      <c r="AF2" s="5"/>
      <c r="AG2" s="5"/>
      <c r="AH2" s="5"/>
      <c r="AI2" s="99"/>
    </row>
    <row r="3" spans="1:45" s="91" customFormat="1" ht="21" customHeight="1">
      <c r="A3" s="105"/>
      <c r="B3" s="82" t="s">
        <v>6</v>
      </c>
      <c r="C3" s="83"/>
      <c r="D3" s="491" t="str">
        <f>Genel!D2</f>
        <v>SEÇMELİ 2. YABANCI DİL - FRANSIZCA</v>
      </c>
      <c r="E3" s="491"/>
      <c r="F3" s="82" t="s">
        <v>66</v>
      </c>
      <c r="G3" s="87"/>
      <c r="H3" s="192" t="s">
        <v>167</v>
      </c>
      <c r="I3" s="193"/>
      <c r="J3" s="82" t="s">
        <v>3</v>
      </c>
      <c r="K3" s="84"/>
      <c r="L3" s="85"/>
      <c r="M3" s="92"/>
      <c r="N3" s="493" t="s">
        <v>128</v>
      </c>
      <c r="O3" s="494"/>
      <c r="P3" s="494"/>
      <c r="Q3" s="494"/>
      <c r="R3" s="494"/>
      <c r="S3" s="92"/>
      <c r="T3" s="83" t="s">
        <v>72</v>
      </c>
      <c r="U3" s="87"/>
      <c r="V3" s="495"/>
      <c r="W3" s="495"/>
      <c r="X3" s="496"/>
      <c r="Y3" s="82" t="s">
        <v>73</v>
      </c>
      <c r="Z3" s="83"/>
      <c r="AA3" s="83"/>
      <c r="AB3" s="191" t="str">
        <f>Genel!D5</f>
        <v>1.</v>
      </c>
      <c r="AC3" s="86" t="s">
        <v>4</v>
      </c>
      <c r="AD3" s="86"/>
      <c r="AE3" s="87"/>
      <c r="AF3" s="191" t="s">
        <v>38</v>
      </c>
      <c r="AG3" s="86" t="s">
        <v>5</v>
      </c>
      <c r="AH3" s="88"/>
      <c r="AI3" s="103"/>
      <c r="AJ3" s="89"/>
      <c r="AK3" s="90"/>
    </row>
    <row r="4" spans="1:45" ht="9.75" customHeight="1" thickBot="1">
      <c r="A4" s="8"/>
      <c r="B4" s="9"/>
      <c r="C4" s="9"/>
      <c r="D4" s="10"/>
      <c r="E4" s="10"/>
      <c r="F4" s="10"/>
      <c r="G4" s="10"/>
      <c r="H4" s="10"/>
      <c r="I4" s="10"/>
      <c r="J4" s="10"/>
      <c r="K4" s="11"/>
      <c r="L4" s="10"/>
      <c r="M4" s="214">
        <f>M3</f>
        <v>0</v>
      </c>
      <c r="N4" s="10"/>
      <c r="O4" s="12"/>
      <c r="P4" s="11"/>
      <c r="Q4" s="9"/>
      <c r="R4" s="9"/>
      <c r="S4" s="9"/>
      <c r="T4" s="13"/>
      <c r="U4" s="11"/>
      <c r="V4" s="10"/>
      <c r="W4" s="10"/>
      <c r="X4" s="10"/>
      <c r="Y4" s="10"/>
      <c r="Z4" s="14"/>
      <c r="AA4" s="14"/>
      <c r="AB4" s="14"/>
      <c r="AC4" s="14"/>
      <c r="AD4" s="14"/>
      <c r="AE4" s="11"/>
      <c r="AF4" s="9"/>
      <c r="AG4" s="9"/>
      <c r="AH4" s="9"/>
      <c r="AI4" s="104"/>
    </row>
    <row r="5" spans="1:45" ht="16.5" customHeight="1">
      <c r="A5" s="174" t="s">
        <v>113</v>
      </c>
      <c r="B5" s="26"/>
      <c r="C5" s="27"/>
      <c r="D5" s="27"/>
      <c r="E5" s="27"/>
      <c r="F5" s="27"/>
      <c r="G5" s="27"/>
      <c r="H5" s="27"/>
      <c r="I5" s="27"/>
      <c r="J5" s="27"/>
      <c r="K5" s="27"/>
      <c r="L5" s="27"/>
      <c r="M5" s="27"/>
      <c r="N5" s="27"/>
      <c r="O5" s="27"/>
      <c r="P5" s="27"/>
      <c r="Q5" s="27"/>
      <c r="R5" s="27"/>
      <c r="S5" s="6"/>
      <c r="T5" s="6"/>
      <c r="U5" s="6"/>
      <c r="V5" s="6"/>
      <c r="W5" s="6"/>
      <c r="X5" s="6"/>
      <c r="Y5" s="6"/>
      <c r="Z5" s="6"/>
      <c r="AA5" s="6"/>
      <c r="AB5" s="155" t="str">
        <f>CONCATENATE(AB3,AC3," ",AF3,AG3)</f>
        <v>1.DÖNEM 3.YAZILI</v>
      </c>
      <c r="AC5" s="6"/>
      <c r="AD5" s="6"/>
      <c r="AE5" s="6"/>
      <c r="AF5" s="6"/>
      <c r="AG5" s="6"/>
      <c r="AH5" s="6"/>
      <c r="AI5" s="6"/>
    </row>
    <row r="6" spans="1:45" ht="118.5" customHeight="1">
      <c r="A6" s="472" t="s">
        <v>70</v>
      </c>
      <c r="B6" s="473"/>
      <c r="C6" s="473"/>
      <c r="D6" s="473"/>
      <c r="E6" s="473"/>
      <c r="F6" s="474"/>
      <c r="G6" s="355" t="str">
        <f>IF(Konular!G10=0," ",Konular!G10)</f>
        <v xml:space="preserve"> </v>
      </c>
      <c r="H6" s="355" t="str">
        <f>IF(Konular!H10=0," ",Konular!H10)</f>
        <v xml:space="preserve"> </v>
      </c>
      <c r="I6" s="355" t="str">
        <f>IF(Konular!I10=0," ",Konular!I10)</f>
        <v xml:space="preserve"> </v>
      </c>
      <c r="J6" s="355" t="str">
        <f>IF(Konular!J10=0," ",Konular!J10)</f>
        <v xml:space="preserve"> </v>
      </c>
      <c r="K6" s="355" t="str">
        <f>IF(Konular!K10=0," ",Konular!K10)</f>
        <v xml:space="preserve"> </v>
      </c>
      <c r="L6" s="355" t="str">
        <f>IF(Konular!L10=0," ",Konular!L10)</f>
        <v xml:space="preserve"> </v>
      </c>
      <c r="M6" s="355" t="str">
        <f>IF(Konular!M10=0," ",Konular!M10)</f>
        <v xml:space="preserve"> </v>
      </c>
      <c r="N6" s="355" t="str">
        <f>IF(Konular!N10=0," ",Konular!N10)</f>
        <v xml:space="preserve"> </v>
      </c>
      <c r="O6" s="355" t="str">
        <f>IF(Konular!O10=0," ",Konular!O10)</f>
        <v xml:space="preserve"> </v>
      </c>
      <c r="P6" s="355" t="str">
        <f>IF(Konular!P10=0," ",Konular!P10)</f>
        <v xml:space="preserve"> </v>
      </c>
      <c r="Q6" s="355" t="str">
        <f>IF(Konular!Q10=0," ",Konular!Q10)</f>
        <v xml:space="preserve"> </v>
      </c>
      <c r="R6" s="355" t="str">
        <f>IF(Konular!R10=0," ",Konular!R10)</f>
        <v xml:space="preserve"> </v>
      </c>
      <c r="S6" s="355" t="str">
        <f>IF(Konular!S10=0," ",Konular!S10)</f>
        <v xml:space="preserve"> </v>
      </c>
      <c r="T6" s="355" t="str">
        <f>IF(Konular!T10=0," ",Konular!T10)</f>
        <v xml:space="preserve"> </v>
      </c>
      <c r="U6" s="355" t="str">
        <f>IF(Konular!U10=0," ",Konular!U10)</f>
        <v xml:space="preserve"> </v>
      </c>
      <c r="V6" s="355" t="str">
        <f>IF(Konular!V10=0," ",Konular!V10)</f>
        <v xml:space="preserve"> </v>
      </c>
      <c r="W6" s="355" t="str">
        <f>IF(Konular!W10=0," ",Konular!W10)</f>
        <v xml:space="preserve"> </v>
      </c>
      <c r="X6" s="355" t="str">
        <f>IF(Konular!X10=0," ",Konular!X210)</f>
        <v xml:space="preserve"> </v>
      </c>
      <c r="Y6" s="355" t="str">
        <f>IF(Konular!Y10=0," ",Konular!Y10)</f>
        <v xml:space="preserve"> </v>
      </c>
      <c r="Z6" s="355" t="str">
        <f>IF(Konular!Z10=0," ",Konular!Z10)</f>
        <v xml:space="preserve"> </v>
      </c>
      <c r="AA6" s="355" t="str">
        <f>IF(Konular!AA10=0," ",Konular!AA10)</f>
        <v xml:space="preserve"> </v>
      </c>
      <c r="AB6" s="355" t="str">
        <f>IF(Konular!AB10=0," ",Konular!AB10)</f>
        <v xml:space="preserve"> </v>
      </c>
      <c r="AC6" s="355" t="str">
        <f>IF(Konular!AC10=0," ",Konular!AC10)</f>
        <v xml:space="preserve"> </v>
      </c>
      <c r="AD6" s="355" t="str">
        <f>IF(Konular!AD10=0," ",Konular!AD10)</f>
        <v xml:space="preserve"> </v>
      </c>
      <c r="AE6" s="355" t="str">
        <f>IF(Konular!AE10=0," ",Konular!AE10)</f>
        <v xml:space="preserve"> </v>
      </c>
      <c r="AF6" s="355" t="str">
        <f>IF(Konular!AF10=0," ",Konular!AF10)</f>
        <v xml:space="preserve"> </v>
      </c>
      <c r="AG6" s="355" t="str">
        <f>IF(Konular!AG10=0," ",Konular!A10)</f>
        <v xml:space="preserve"> </v>
      </c>
      <c r="AH6" s="355" t="str">
        <f>IF(Konular!AH10=0," ",Konular!AH10)</f>
        <v xml:space="preserve"> </v>
      </c>
      <c r="AI6" s="355" t="str">
        <f>IF(Konular!AI10=0," ",Konular!AI10)</f>
        <v xml:space="preserve"> </v>
      </c>
      <c r="AJ6" s="355" t="str">
        <f>IF(Konular!AJ10=0," ",Konular!AJ10)</f>
        <v xml:space="preserve"> </v>
      </c>
      <c r="AK6" s="355" t="str">
        <f>IF(Konular!AK10=0," ",Konular!AK10)</f>
        <v xml:space="preserve"> </v>
      </c>
      <c r="AL6" s="355" t="str">
        <f>IF(Konular!AL10=0," ",Konular!AL10)</f>
        <v xml:space="preserve"> </v>
      </c>
      <c r="AM6" s="355" t="str">
        <f>IF(Konular!AM10=0," ",Konular!AM10)</f>
        <v xml:space="preserve"> </v>
      </c>
      <c r="AN6" s="475" t="s">
        <v>116</v>
      </c>
      <c r="AO6" s="476"/>
      <c r="AP6" s="15"/>
    </row>
    <row r="7" spans="1:45" ht="16.5">
      <c r="A7" s="469" t="s">
        <v>71</v>
      </c>
      <c r="B7" s="470"/>
      <c r="C7" s="470"/>
      <c r="D7" s="470"/>
      <c r="E7" s="470"/>
      <c r="F7" s="471"/>
      <c r="G7" s="356">
        <f>Konular!G11</f>
        <v>3</v>
      </c>
      <c r="H7" s="356">
        <f>Konular!H11</f>
        <v>3</v>
      </c>
      <c r="I7" s="356">
        <f>Konular!I11</f>
        <v>3</v>
      </c>
      <c r="J7" s="356">
        <f>Konular!J11</f>
        <v>3</v>
      </c>
      <c r="K7" s="356">
        <f>Konular!K11</f>
        <v>3</v>
      </c>
      <c r="L7" s="356">
        <f>Konular!L11</f>
        <v>3</v>
      </c>
      <c r="M7" s="356">
        <f>Konular!M11</f>
        <v>3</v>
      </c>
      <c r="N7" s="356">
        <f>Konular!N11</f>
        <v>3</v>
      </c>
      <c r="O7" s="356">
        <f>Konular!O11</f>
        <v>3</v>
      </c>
      <c r="P7" s="356">
        <f>Konular!P11</f>
        <v>3</v>
      </c>
      <c r="Q7" s="356">
        <f>Konular!Q11</f>
        <v>3</v>
      </c>
      <c r="R7" s="356">
        <f>Konular!R11</f>
        <v>3</v>
      </c>
      <c r="S7" s="356">
        <f>Konular!S11</f>
        <v>3</v>
      </c>
      <c r="T7" s="356">
        <f>Konular!T11</f>
        <v>3</v>
      </c>
      <c r="U7" s="356">
        <f>Konular!U11</f>
        <v>3</v>
      </c>
      <c r="V7" s="356">
        <f>Konular!V11</f>
        <v>3</v>
      </c>
      <c r="W7" s="356">
        <f>Konular!W11</f>
        <v>3</v>
      </c>
      <c r="X7" s="356">
        <f>Konular!X11</f>
        <v>3</v>
      </c>
      <c r="Y7" s="356">
        <f>Konular!Y11</f>
        <v>3</v>
      </c>
      <c r="Z7" s="356">
        <f>Konular!Z11</f>
        <v>3</v>
      </c>
      <c r="AA7" s="356">
        <f>Konular!AA11</f>
        <v>3</v>
      </c>
      <c r="AB7" s="356">
        <f>Konular!AB11</f>
        <v>3</v>
      </c>
      <c r="AC7" s="356">
        <f>Konular!AC11</f>
        <v>3</v>
      </c>
      <c r="AD7" s="356">
        <f>Konular!AD11</f>
        <v>3</v>
      </c>
      <c r="AE7" s="356">
        <f>Konular!AE11</f>
        <v>3</v>
      </c>
      <c r="AF7" s="356">
        <f>Konular!AF11</f>
        <v>3</v>
      </c>
      <c r="AG7" s="356">
        <f>Konular!AG11</f>
        <v>3</v>
      </c>
      <c r="AH7" s="356">
        <f>Konular!AH11</f>
        <v>3</v>
      </c>
      <c r="AI7" s="356">
        <f>Konular!AI11</f>
        <v>3</v>
      </c>
      <c r="AJ7" s="356">
        <f>Konular!AD11</f>
        <v>3</v>
      </c>
      <c r="AK7" s="356">
        <f>Konular!AK11</f>
        <v>3</v>
      </c>
      <c r="AL7" s="356">
        <f>Konular!AL11</f>
        <v>3</v>
      </c>
      <c r="AM7" s="356">
        <f>Konular!AM11</f>
        <v>4</v>
      </c>
      <c r="AN7" s="357">
        <f>IF(SUM(G7:AM7)&lt;=100,SUM(G7:AM7),"HATA")</f>
        <v>100</v>
      </c>
      <c r="AO7" s="337">
        <f>AN7</f>
        <v>100</v>
      </c>
      <c r="AP7" s="16"/>
    </row>
    <row r="8" spans="1:45" s="238" customFormat="1" ht="39.6" customHeight="1">
      <c r="A8" s="615" t="s">
        <v>1</v>
      </c>
      <c r="B8" s="616"/>
      <c r="C8" s="233" t="s">
        <v>67</v>
      </c>
      <c r="D8" s="234" t="s">
        <v>68</v>
      </c>
      <c r="E8" s="235" t="s">
        <v>69</v>
      </c>
      <c r="F8" s="236" t="s">
        <v>111</v>
      </c>
      <c r="G8" s="171" t="s">
        <v>40</v>
      </c>
      <c r="H8" s="172" t="s">
        <v>41</v>
      </c>
      <c r="I8" s="172" t="s">
        <v>42</v>
      </c>
      <c r="J8" s="172" t="s">
        <v>43</v>
      </c>
      <c r="K8" s="172" t="s">
        <v>44</v>
      </c>
      <c r="L8" s="172" t="s">
        <v>45</v>
      </c>
      <c r="M8" s="172" t="s">
        <v>46</v>
      </c>
      <c r="N8" s="172" t="s">
        <v>47</v>
      </c>
      <c r="O8" s="172" t="s">
        <v>48</v>
      </c>
      <c r="P8" s="172" t="s">
        <v>49</v>
      </c>
      <c r="Q8" s="172" t="s">
        <v>50</v>
      </c>
      <c r="R8" s="172" t="s">
        <v>51</v>
      </c>
      <c r="S8" s="172" t="s">
        <v>52</v>
      </c>
      <c r="T8" s="172" t="s">
        <v>53</v>
      </c>
      <c r="U8" s="172" t="s">
        <v>54</v>
      </c>
      <c r="V8" s="172" t="s">
        <v>55</v>
      </c>
      <c r="W8" s="172" t="s">
        <v>56</v>
      </c>
      <c r="X8" s="172" t="s">
        <v>57</v>
      </c>
      <c r="Y8" s="172" t="s">
        <v>58</v>
      </c>
      <c r="Z8" s="172" t="s">
        <v>59</v>
      </c>
      <c r="AA8" s="172" t="s">
        <v>60</v>
      </c>
      <c r="AB8" s="172" t="s">
        <v>61</v>
      </c>
      <c r="AC8" s="172" t="s">
        <v>62</v>
      </c>
      <c r="AD8" s="172" t="s">
        <v>63</v>
      </c>
      <c r="AE8" s="172" t="s">
        <v>64</v>
      </c>
      <c r="AF8" s="172" t="s">
        <v>213</v>
      </c>
      <c r="AG8" s="172" t="s">
        <v>214</v>
      </c>
      <c r="AH8" s="172" t="s">
        <v>215</v>
      </c>
      <c r="AI8" s="172" t="s">
        <v>216</v>
      </c>
      <c r="AJ8" s="172" t="s">
        <v>217</v>
      </c>
      <c r="AK8" s="172" t="s">
        <v>218</v>
      </c>
      <c r="AL8" s="172" t="s">
        <v>219</v>
      </c>
      <c r="AM8" s="172" t="s">
        <v>220</v>
      </c>
      <c r="AN8" s="336" t="s">
        <v>112</v>
      </c>
      <c r="AO8" s="337" t="s">
        <v>22</v>
      </c>
      <c r="AP8" s="237"/>
    </row>
    <row r="9" spans="1:45" ht="12" customHeight="1">
      <c r="A9" s="506"/>
      <c r="B9" s="507"/>
      <c r="C9" s="116"/>
      <c r="D9" s="117"/>
      <c r="E9" s="211"/>
      <c r="F9" s="196"/>
      <c r="G9" s="114"/>
      <c r="H9" s="114"/>
      <c r="I9" s="114"/>
      <c r="J9" s="114"/>
      <c r="K9" s="114"/>
      <c r="L9" s="114"/>
      <c r="M9" s="114"/>
      <c r="N9" s="114"/>
      <c r="O9" s="114"/>
      <c r="P9" s="114"/>
      <c r="Q9" s="115"/>
      <c r="R9" s="169"/>
      <c r="S9" s="115"/>
      <c r="T9" s="115"/>
      <c r="U9" s="115"/>
      <c r="V9" s="115"/>
      <c r="W9" s="115"/>
      <c r="X9" s="115"/>
      <c r="Y9" s="115"/>
      <c r="Z9" s="115"/>
      <c r="AA9" s="115"/>
      <c r="AB9" s="115"/>
      <c r="AC9" s="115"/>
      <c r="AD9" s="115"/>
      <c r="AE9" s="115"/>
      <c r="AF9" s="115"/>
      <c r="AG9" s="115"/>
      <c r="AH9" s="115"/>
      <c r="AI9" s="115"/>
      <c r="AJ9" s="115"/>
      <c r="AK9" s="115"/>
      <c r="AL9" s="115"/>
      <c r="AM9" s="115"/>
      <c r="AN9" s="331" t="str">
        <f t="shared" ref="AN9:AN17" si="0">IF(OR(A9="",G9=""),"",SUM(G9:AM9))</f>
        <v/>
      </c>
      <c r="AO9" s="332" t="str">
        <f t="shared" ref="AO9:AO17" si="1">IF(OR(A9="",G9=""),"",ROUND(AN9,0))</f>
        <v/>
      </c>
      <c r="AP9" s="17"/>
    </row>
    <row r="10" spans="1:45" ht="12" customHeight="1">
      <c r="A10" s="487"/>
      <c r="B10" s="488"/>
      <c r="C10" s="113"/>
      <c r="D10" s="194"/>
      <c r="E10" s="162"/>
      <c r="F10" s="196"/>
      <c r="G10" s="118"/>
      <c r="H10" s="118"/>
      <c r="I10" s="118"/>
      <c r="J10" s="118"/>
      <c r="K10" s="118"/>
      <c r="L10" s="118"/>
      <c r="M10" s="118"/>
      <c r="N10" s="118"/>
      <c r="O10" s="118"/>
      <c r="P10" s="118"/>
      <c r="Q10" s="119"/>
      <c r="R10" s="170"/>
      <c r="S10" s="119"/>
      <c r="T10" s="119"/>
      <c r="U10" s="119"/>
      <c r="V10" s="119"/>
      <c r="W10" s="119"/>
      <c r="X10" s="119"/>
      <c r="Y10" s="119"/>
      <c r="Z10" s="119"/>
      <c r="AA10" s="119"/>
      <c r="AB10" s="119"/>
      <c r="AC10" s="119"/>
      <c r="AD10" s="119"/>
      <c r="AE10" s="119"/>
      <c r="AF10" s="119"/>
      <c r="AG10" s="119"/>
      <c r="AH10" s="119"/>
      <c r="AI10" s="119"/>
      <c r="AJ10" s="119"/>
      <c r="AK10" s="119"/>
      <c r="AL10" s="119"/>
      <c r="AM10" s="119"/>
      <c r="AN10" s="331" t="str">
        <f t="shared" si="0"/>
        <v/>
      </c>
      <c r="AO10" s="332" t="str">
        <f t="shared" si="1"/>
        <v/>
      </c>
      <c r="AP10" s="17"/>
      <c r="AS10" s="100"/>
    </row>
    <row r="11" spans="1:45" ht="12" customHeight="1">
      <c r="A11" s="506"/>
      <c r="B11" s="507"/>
      <c r="C11" s="113"/>
      <c r="D11" s="194"/>
      <c r="E11" s="162"/>
      <c r="F11" s="196"/>
      <c r="G11" s="114"/>
      <c r="H11" s="114"/>
      <c r="I11" s="114"/>
      <c r="J11" s="114"/>
      <c r="K11" s="114"/>
      <c r="L11" s="114"/>
      <c r="M11" s="114"/>
      <c r="N11" s="114"/>
      <c r="O11" s="114"/>
      <c r="P11" s="114"/>
      <c r="Q11" s="115"/>
      <c r="R11" s="169"/>
      <c r="S11" s="115"/>
      <c r="T11" s="115"/>
      <c r="U11" s="115"/>
      <c r="V11" s="115"/>
      <c r="W11" s="115"/>
      <c r="X11" s="115"/>
      <c r="Y11" s="115"/>
      <c r="Z11" s="115"/>
      <c r="AA11" s="115"/>
      <c r="AB11" s="115"/>
      <c r="AC11" s="115"/>
      <c r="AD11" s="115"/>
      <c r="AE11" s="115"/>
      <c r="AF11" s="115"/>
      <c r="AG11" s="115"/>
      <c r="AH11" s="115"/>
      <c r="AI11" s="115"/>
      <c r="AJ11" s="115"/>
      <c r="AK11" s="115"/>
      <c r="AL11" s="115"/>
      <c r="AM11" s="115"/>
      <c r="AN11" s="331" t="str">
        <f t="shared" si="0"/>
        <v/>
      </c>
      <c r="AO11" s="332" t="str">
        <f t="shared" si="1"/>
        <v/>
      </c>
      <c r="AP11" s="17"/>
    </row>
    <row r="12" spans="1:45" ht="12" customHeight="1">
      <c r="A12" s="487"/>
      <c r="B12" s="488"/>
      <c r="C12" s="113"/>
      <c r="D12" s="194"/>
      <c r="E12" s="162"/>
      <c r="F12" s="196"/>
      <c r="G12" s="118"/>
      <c r="H12" s="118"/>
      <c r="I12" s="118"/>
      <c r="J12" s="118"/>
      <c r="K12" s="118"/>
      <c r="L12" s="118"/>
      <c r="M12" s="118"/>
      <c r="N12" s="118"/>
      <c r="O12" s="118"/>
      <c r="P12" s="118"/>
      <c r="Q12" s="119"/>
      <c r="R12" s="170"/>
      <c r="S12" s="119"/>
      <c r="T12" s="119"/>
      <c r="U12" s="119"/>
      <c r="V12" s="119"/>
      <c r="W12" s="119"/>
      <c r="X12" s="119"/>
      <c r="Y12" s="119"/>
      <c r="Z12" s="119"/>
      <c r="AA12" s="119"/>
      <c r="AB12" s="119"/>
      <c r="AC12" s="119"/>
      <c r="AD12" s="119"/>
      <c r="AE12" s="119"/>
      <c r="AF12" s="119"/>
      <c r="AG12" s="119"/>
      <c r="AH12" s="119"/>
      <c r="AI12" s="119"/>
      <c r="AJ12" s="119"/>
      <c r="AK12" s="119"/>
      <c r="AL12" s="119"/>
      <c r="AM12" s="119"/>
      <c r="AN12" s="331" t="str">
        <f t="shared" si="0"/>
        <v/>
      </c>
      <c r="AO12" s="332" t="str">
        <f t="shared" si="1"/>
        <v/>
      </c>
      <c r="AP12" s="17"/>
    </row>
    <row r="13" spans="1:45" ht="12" customHeight="1">
      <c r="A13" s="506"/>
      <c r="B13" s="507"/>
      <c r="C13" s="116"/>
      <c r="D13" s="117"/>
      <c r="E13" s="211"/>
      <c r="F13" s="196"/>
      <c r="G13" s="114"/>
      <c r="H13" s="114"/>
      <c r="I13" s="114"/>
      <c r="J13" s="114"/>
      <c r="K13" s="114"/>
      <c r="L13" s="114"/>
      <c r="M13" s="114"/>
      <c r="N13" s="114"/>
      <c r="O13" s="114"/>
      <c r="P13" s="114"/>
      <c r="Q13" s="115"/>
      <c r="R13" s="169"/>
      <c r="S13" s="115"/>
      <c r="T13" s="115"/>
      <c r="U13" s="115"/>
      <c r="V13" s="115"/>
      <c r="W13" s="115"/>
      <c r="X13" s="115"/>
      <c r="Y13" s="115"/>
      <c r="Z13" s="115"/>
      <c r="AA13" s="115"/>
      <c r="AB13" s="115"/>
      <c r="AC13" s="115"/>
      <c r="AD13" s="115"/>
      <c r="AE13" s="115"/>
      <c r="AF13" s="115"/>
      <c r="AG13" s="115"/>
      <c r="AH13" s="115"/>
      <c r="AI13" s="115"/>
      <c r="AJ13" s="115"/>
      <c r="AK13" s="115"/>
      <c r="AL13" s="115"/>
      <c r="AM13" s="115"/>
      <c r="AN13" s="331" t="str">
        <f t="shared" si="0"/>
        <v/>
      </c>
      <c r="AO13" s="332" t="str">
        <f t="shared" si="1"/>
        <v/>
      </c>
      <c r="AP13" s="17"/>
    </row>
    <row r="14" spans="1:45" ht="12" customHeight="1">
      <c r="A14" s="487"/>
      <c r="B14" s="488"/>
      <c r="C14" s="113"/>
      <c r="D14" s="194"/>
      <c r="E14" s="162"/>
      <c r="F14" s="196"/>
      <c r="G14" s="118"/>
      <c r="H14" s="118"/>
      <c r="I14" s="118"/>
      <c r="J14" s="118"/>
      <c r="K14" s="118"/>
      <c r="L14" s="118"/>
      <c r="M14" s="118"/>
      <c r="N14" s="118"/>
      <c r="O14" s="118"/>
      <c r="P14" s="118"/>
      <c r="Q14" s="119"/>
      <c r="R14" s="170"/>
      <c r="S14" s="119"/>
      <c r="T14" s="119"/>
      <c r="U14" s="119"/>
      <c r="V14" s="119"/>
      <c r="W14" s="119"/>
      <c r="X14" s="119"/>
      <c r="Y14" s="119"/>
      <c r="Z14" s="119"/>
      <c r="AA14" s="119"/>
      <c r="AB14" s="119"/>
      <c r="AC14" s="119"/>
      <c r="AD14" s="119"/>
      <c r="AE14" s="119"/>
      <c r="AF14" s="119"/>
      <c r="AG14" s="119"/>
      <c r="AH14" s="119"/>
      <c r="AI14" s="119"/>
      <c r="AJ14" s="119"/>
      <c r="AK14" s="119"/>
      <c r="AL14" s="119"/>
      <c r="AM14" s="119"/>
      <c r="AN14" s="331" t="str">
        <f t="shared" si="0"/>
        <v/>
      </c>
      <c r="AO14" s="332" t="str">
        <f t="shared" si="1"/>
        <v/>
      </c>
      <c r="AP14" s="17"/>
    </row>
    <row r="15" spans="1:45" ht="12" customHeight="1">
      <c r="A15" s="506"/>
      <c r="B15" s="507"/>
      <c r="C15" s="113"/>
      <c r="D15" s="194"/>
      <c r="E15" s="162"/>
      <c r="F15" s="196"/>
      <c r="G15" s="114"/>
      <c r="H15" s="114"/>
      <c r="I15" s="114"/>
      <c r="J15" s="114"/>
      <c r="K15" s="114"/>
      <c r="L15" s="114"/>
      <c r="M15" s="114"/>
      <c r="N15" s="114"/>
      <c r="O15" s="114"/>
      <c r="P15" s="114"/>
      <c r="Q15" s="115"/>
      <c r="R15" s="169"/>
      <c r="S15" s="115"/>
      <c r="T15" s="115"/>
      <c r="U15" s="115"/>
      <c r="V15" s="115"/>
      <c r="W15" s="115"/>
      <c r="X15" s="115"/>
      <c r="Y15" s="115"/>
      <c r="Z15" s="115"/>
      <c r="AA15" s="115"/>
      <c r="AB15" s="115"/>
      <c r="AC15" s="115"/>
      <c r="AD15" s="115"/>
      <c r="AE15" s="115"/>
      <c r="AF15" s="115"/>
      <c r="AG15" s="115"/>
      <c r="AH15" s="115"/>
      <c r="AI15" s="115"/>
      <c r="AJ15" s="115"/>
      <c r="AK15" s="115"/>
      <c r="AL15" s="115"/>
      <c r="AM15" s="115"/>
      <c r="AN15" s="331" t="str">
        <f t="shared" si="0"/>
        <v/>
      </c>
      <c r="AO15" s="332" t="str">
        <f t="shared" si="1"/>
        <v/>
      </c>
      <c r="AP15" s="17"/>
    </row>
    <row r="16" spans="1:45" ht="12" customHeight="1">
      <c r="A16" s="487"/>
      <c r="B16" s="488"/>
      <c r="C16" s="116"/>
      <c r="D16" s="117"/>
      <c r="E16" s="211"/>
      <c r="F16" s="196"/>
      <c r="G16" s="118"/>
      <c r="H16" s="118"/>
      <c r="I16" s="118"/>
      <c r="J16" s="118"/>
      <c r="K16" s="118"/>
      <c r="L16" s="118"/>
      <c r="M16" s="118"/>
      <c r="N16" s="118"/>
      <c r="O16" s="118"/>
      <c r="P16" s="118"/>
      <c r="Q16" s="119"/>
      <c r="R16" s="170"/>
      <c r="S16" s="119"/>
      <c r="T16" s="119"/>
      <c r="U16" s="119"/>
      <c r="V16" s="119"/>
      <c r="W16" s="119"/>
      <c r="X16" s="119"/>
      <c r="Y16" s="119"/>
      <c r="Z16" s="119"/>
      <c r="AA16" s="119"/>
      <c r="AB16" s="119"/>
      <c r="AC16" s="119"/>
      <c r="AD16" s="119"/>
      <c r="AE16" s="119"/>
      <c r="AF16" s="119"/>
      <c r="AG16" s="119"/>
      <c r="AH16" s="119"/>
      <c r="AI16" s="119"/>
      <c r="AJ16" s="119"/>
      <c r="AK16" s="119"/>
      <c r="AL16" s="119"/>
      <c r="AM16" s="119"/>
      <c r="AN16" s="331" t="str">
        <f t="shared" si="0"/>
        <v/>
      </c>
      <c r="AO16" s="332" t="str">
        <f t="shared" si="1"/>
        <v/>
      </c>
      <c r="AP16" s="17"/>
    </row>
    <row r="17" spans="1:42" ht="12" customHeight="1">
      <c r="A17" s="506"/>
      <c r="B17" s="507"/>
      <c r="C17" s="116"/>
      <c r="D17" s="117"/>
      <c r="E17" s="211"/>
      <c r="F17" s="196"/>
      <c r="G17" s="114"/>
      <c r="H17" s="114"/>
      <c r="I17" s="114"/>
      <c r="J17" s="114"/>
      <c r="K17" s="114"/>
      <c r="L17" s="114"/>
      <c r="M17" s="114"/>
      <c r="N17" s="114"/>
      <c r="O17" s="114"/>
      <c r="P17" s="114"/>
      <c r="Q17" s="115"/>
      <c r="R17" s="169"/>
      <c r="S17" s="115"/>
      <c r="T17" s="115"/>
      <c r="U17" s="115"/>
      <c r="V17" s="115"/>
      <c r="W17" s="115"/>
      <c r="X17" s="115"/>
      <c r="Y17" s="115"/>
      <c r="Z17" s="115"/>
      <c r="AA17" s="115"/>
      <c r="AB17" s="115"/>
      <c r="AC17" s="115"/>
      <c r="AD17" s="115"/>
      <c r="AE17" s="115"/>
      <c r="AF17" s="115"/>
      <c r="AG17" s="115"/>
      <c r="AH17" s="115"/>
      <c r="AI17" s="115"/>
      <c r="AJ17" s="115"/>
      <c r="AK17" s="115"/>
      <c r="AL17" s="115"/>
      <c r="AM17" s="115"/>
      <c r="AN17" s="331" t="str">
        <f t="shared" si="0"/>
        <v/>
      </c>
      <c r="AO17" s="332" t="str">
        <f t="shared" si="1"/>
        <v/>
      </c>
      <c r="AP17" s="17"/>
    </row>
    <row r="18" spans="1:42" ht="15.75" customHeight="1">
      <c r="A18" s="552" t="s">
        <v>0</v>
      </c>
      <c r="B18" s="553"/>
      <c r="C18" s="553"/>
      <c r="D18" s="553"/>
      <c r="E18" s="553"/>
      <c r="F18" s="554"/>
      <c r="G18" s="343">
        <f t="shared" ref="G18:AM18" si="2">IF(OR(G7="",COUNTIF(G9:G17,"&gt;"&amp;G7)&gt;0),"H",SUM(G9:G17))</f>
        <v>0</v>
      </c>
      <c r="H18" s="343">
        <f t="shared" si="2"/>
        <v>0</v>
      </c>
      <c r="I18" s="343">
        <f t="shared" si="2"/>
        <v>0</v>
      </c>
      <c r="J18" s="343">
        <f t="shared" si="2"/>
        <v>0</v>
      </c>
      <c r="K18" s="343">
        <f t="shared" si="2"/>
        <v>0</v>
      </c>
      <c r="L18" s="343">
        <f t="shared" si="2"/>
        <v>0</v>
      </c>
      <c r="M18" s="343">
        <f t="shared" si="2"/>
        <v>0</v>
      </c>
      <c r="N18" s="343">
        <f t="shared" si="2"/>
        <v>0</v>
      </c>
      <c r="O18" s="343">
        <f t="shared" si="2"/>
        <v>0</v>
      </c>
      <c r="P18" s="343">
        <f t="shared" si="2"/>
        <v>0</v>
      </c>
      <c r="Q18" s="343">
        <f t="shared" si="2"/>
        <v>0</v>
      </c>
      <c r="R18" s="343">
        <f t="shared" si="2"/>
        <v>0</v>
      </c>
      <c r="S18" s="343">
        <f t="shared" si="2"/>
        <v>0</v>
      </c>
      <c r="T18" s="343">
        <f t="shared" si="2"/>
        <v>0</v>
      </c>
      <c r="U18" s="343">
        <f t="shared" si="2"/>
        <v>0</v>
      </c>
      <c r="V18" s="343">
        <f t="shared" si="2"/>
        <v>0</v>
      </c>
      <c r="W18" s="343">
        <f t="shared" si="2"/>
        <v>0</v>
      </c>
      <c r="X18" s="343">
        <f t="shared" si="2"/>
        <v>0</v>
      </c>
      <c r="Y18" s="343">
        <f t="shared" si="2"/>
        <v>0</v>
      </c>
      <c r="Z18" s="343">
        <f t="shared" si="2"/>
        <v>0</v>
      </c>
      <c r="AA18" s="343">
        <f t="shared" si="2"/>
        <v>0</v>
      </c>
      <c r="AB18" s="343">
        <f t="shared" si="2"/>
        <v>0</v>
      </c>
      <c r="AC18" s="343">
        <f t="shared" si="2"/>
        <v>0</v>
      </c>
      <c r="AD18" s="343">
        <f t="shared" si="2"/>
        <v>0</v>
      </c>
      <c r="AE18" s="343">
        <f t="shared" si="2"/>
        <v>0</v>
      </c>
      <c r="AF18" s="343">
        <f t="shared" si="2"/>
        <v>0</v>
      </c>
      <c r="AG18" s="343">
        <f t="shared" si="2"/>
        <v>0</v>
      </c>
      <c r="AH18" s="343">
        <f t="shared" si="2"/>
        <v>0</v>
      </c>
      <c r="AI18" s="343">
        <f t="shared" si="2"/>
        <v>0</v>
      </c>
      <c r="AJ18" s="343">
        <f t="shared" si="2"/>
        <v>0</v>
      </c>
      <c r="AK18" s="343">
        <f t="shared" si="2"/>
        <v>0</v>
      </c>
      <c r="AL18" s="343">
        <f t="shared" si="2"/>
        <v>0</v>
      </c>
      <c r="AM18" s="343">
        <f t="shared" si="2"/>
        <v>0</v>
      </c>
      <c r="AN18" s="331">
        <f>IF(SUM(G18:AM18)=SUM(AN9:AN17),SUM(G18:AM18),"hata var")</f>
        <v>0</v>
      </c>
      <c r="AO18" s="430">
        <f>ROUND(AN18,0)</f>
        <v>0</v>
      </c>
      <c r="AP18" s="17"/>
    </row>
    <row r="19" spans="1:42" ht="14.25">
      <c r="A19" s="552" t="s">
        <v>2</v>
      </c>
      <c r="B19" s="553"/>
      <c r="C19" s="553"/>
      <c r="D19" s="553"/>
      <c r="E19" s="553"/>
      <c r="F19" s="554"/>
      <c r="G19" s="344" t="str">
        <f t="shared" ref="G19:AB19" si="3">IF(COUNTBLANK(G9:G17)=ROWS(G9:G17)," ",AVERAGE(G9:G17)*10)</f>
        <v xml:space="preserve"> </v>
      </c>
      <c r="H19" s="344" t="str">
        <f t="shared" si="3"/>
        <v xml:space="preserve"> </v>
      </c>
      <c r="I19" s="344" t="str">
        <f t="shared" si="3"/>
        <v xml:space="preserve"> </v>
      </c>
      <c r="J19" s="344" t="str">
        <f t="shared" si="3"/>
        <v xml:space="preserve"> </v>
      </c>
      <c r="K19" s="344" t="str">
        <f t="shared" si="3"/>
        <v xml:space="preserve"> </v>
      </c>
      <c r="L19" s="344" t="str">
        <f t="shared" si="3"/>
        <v xml:space="preserve"> </v>
      </c>
      <c r="M19" s="344" t="str">
        <f t="shared" si="3"/>
        <v xml:space="preserve"> </v>
      </c>
      <c r="N19" s="344" t="str">
        <f t="shared" si="3"/>
        <v xml:space="preserve"> </v>
      </c>
      <c r="O19" s="344" t="str">
        <f t="shared" si="3"/>
        <v xml:space="preserve"> </v>
      </c>
      <c r="P19" s="344" t="str">
        <f t="shared" si="3"/>
        <v xml:space="preserve"> </v>
      </c>
      <c r="Q19" s="344" t="str">
        <f t="shared" si="3"/>
        <v xml:space="preserve"> </v>
      </c>
      <c r="R19" s="344" t="str">
        <f t="shared" si="3"/>
        <v xml:space="preserve"> </v>
      </c>
      <c r="S19" s="344" t="str">
        <f t="shared" si="3"/>
        <v xml:space="preserve"> </v>
      </c>
      <c r="T19" s="344" t="str">
        <f t="shared" si="3"/>
        <v xml:space="preserve"> </v>
      </c>
      <c r="U19" s="344" t="str">
        <f t="shared" si="3"/>
        <v xml:space="preserve"> </v>
      </c>
      <c r="V19" s="344" t="str">
        <f t="shared" si="3"/>
        <v xml:space="preserve"> </v>
      </c>
      <c r="W19" s="344" t="str">
        <f t="shared" si="3"/>
        <v xml:space="preserve"> </v>
      </c>
      <c r="X19" s="344" t="str">
        <f t="shared" si="3"/>
        <v xml:space="preserve"> </v>
      </c>
      <c r="Y19" s="344" t="str">
        <f t="shared" si="3"/>
        <v xml:space="preserve"> </v>
      </c>
      <c r="Z19" s="344" t="str">
        <f t="shared" si="3"/>
        <v xml:space="preserve"> </v>
      </c>
      <c r="AA19" s="344" t="str">
        <f t="shared" si="3"/>
        <v xml:space="preserve"> </v>
      </c>
      <c r="AB19" s="344" t="str">
        <f t="shared" si="3"/>
        <v xml:space="preserve"> </v>
      </c>
      <c r="AC19" s="344"/>
      <c r="AD19" s="344"/>
      <c r="AE19" s="344"/>
      <c r="AF19" s="344"/>
      <c r="AG19" s="344"/>
      <c r="AH19" s="344"/>
      <c r="AI19" s="344"/>
      <c r="AJ19" s="344" t="str">
        <f>IF(COUNTBLANK(AJ9:AJ17)=ROWS(AJ9:AJ17)," ",AVERAGE(AJ9:AJ17)*10)</f>
        <v xml:space="preserve"> </v>
      </c>
      <c r="AK19" s="344"/>
      <c r="AL19" s="344" t="str">
        <f>IF(COUNTBLANK(AL9:AL17)=ROWS(AL9:AL17)," ",AVERAGE(AL9:AL17)*10)</f>
        <v xml:space="preserve"> </v>
      </c>
      <c r="AM19" s="344" t="str">
        <f>IF(COUNTBLANK(AM9:AM17)=ROWS(AM9:AM17)," ",AVERAGE(AM9:AM17)*10)</f>
        <v xml:space="preserve"> </v>
      </c>
      <c r="AN19" s="339" t="e">
        <f>IF(OR(G19="0",G19=""),"0",ROUND(AVERAGE(G19:AM19),1))</f>
        <v>#DIV/0!</v>
      </c>
      <c r="AO19" s="340" t="e">
        <f>AN19</f>
        <v>#DIV/0!</v>
      </c>
      <c r="AP19" s="17"/>
    </row>
    <row r="20" spans="1:42" s="29" customFormat="1" ht="13.5" customHeight="1">
      <c r="A20" s="478" t="s">
        <v>101</v>
      </c>
      <c r="B20" s="479"/>
      <c r="C20" s="479"/>
      <c r="D20" s="479"/>
      <c r="E20" s="479"/>
      <c r="F20" s="480"/>
      <c r="G20" s="345" t="str">
        <f t="shared" ref="G20:Q20" si="4">IF(COUNTBLANK(G9:G17)=ROWS(G9:G17)," ",AVERAGE(G9:G17))</f>
        <v xml:space="preserve"> </v>
      </c>
      <c r="H20" s="346" t="str">
        <f t="shared" si="4"/>
        <v xml:space="preserve"> </v>
      </c>
      <c r="I20" s="346" t="str">
        <f t="shared" si="4"/>
        <v xml:space="preserve"> </v>
      </c>
      <c r="J20" s="346" t="str">
        <f t="shared" si="4"/>
        <v xml:space="preserve"> </v>
      </c>
      <c r="K20" s="346" t="str">
        <f t="shared" si="4"/>
        <v xml:space="preserve"> </v>
      </c>
      <c r="L20" s="346" t="str">
        <f t="shared" si="4"/>
        <v xml:space="preserve"> </v>
      </c>
      <c r="M20" s="346" t="str">
        <f t="shared" si="4"/>
        <v xml:space="preserve"> </v>
      </c>
      <c r="N20" s="346" t="str">
        <f t="shared" si="4"/>
        <v xml:space="preserve"> </v>
      </c>
      <c r="O20" s="346" t="str">
        <f t="shared" si="4"/>
        <v xml:space="preserve"> </v>
      </c>
      <c r="P20" s="346" t="str">
        <f t="shared" si="4"/>
        <v xml:space="preserve"> </v>
      </c>
      <c r="Q20" s="346" t="str">
        <f t="shared" si="4"/>
        <v xml:space="preserve"> </v>
      </c>
      <c r="R20" s="347"/>
      <c r="S20" s="346" t="str">
        <f t="shared" ref="S20:AB20" si="5">IF(COUNTBLANK(S9:S17)=ROWS(S9:S17)," ",AVERAGE(S9:S17))</f>
        <v xml:space="preserve"> </v>
      </c>
      <c r="T20" s="346" t="str">
        <f t="shared" si="5"/>
        <v xml:space="preserve"> </v>
      </c>
      <c r="U20" s="346" t="str">
        <f t="shared" si="5"/>
        <v xml:space="preserve"> </v>
      </c>
      <c r="V20" s="346" t="str">
        <f t="shared" si="5"/>
        <v xml:space="preserve"> </v>
      </c>
      <c r="W20" s="346" t="str">
        <f t="shared" si="5"/>
        <v xml:space="preserve"> </v>
      </c>
      <c r="X20" s="346" t="str">
        <f t="shared" si="5"/>
        <v xml:space="preserve"> </v>
      </c>
      <c r="Y20" s="346" t="str">
        <f t="shared" si="5"/>
        <v xml:space="preserve"> </v>
      </c>
      <c r="Z20" s="346" t="str">
        <f t="shared" si="5"/>
        <v xml:space="preserve"> </v>
      </c>
      <c r="AA20" s="346" t="str">
        <f t="shared" si="5"/>
        <v xml:space="preserve"> </v>
      </c>
      <c r="AB20" s="346" t="str">
        <f t="shared" si="5"/>
        <v xml:space="preserve"> </v>
      </c>
      <c r="AC20" s="346"/>
      <c r="AD20" s="346"/>
      <c r="AE20" s="346"/>
      <c r="AF20" s="346"/>
      <c r="AG20" s="346"/>
      <c r="AH20" s="346"/>
      <c r="AI20" s="346"/>
      <c r="AJ20" s="346" t="str">
        <f>IF(COUNTBLANK(AJ9:AJ17)=ROWS(AJ9:AJ17)," ",AVERAGE(AJ9:AJ17))</f>
        <v xml:space="preserve"> </v>
      </c>
      <c r="AK20" s="346"/>
      <c r="AL20" s="346" t="str">
        <f>IF(COUNTBLANK(AL9:AL17)=ROWS(AL9:AL17)," ",AVERAGE(AL9:AL17))</f>
        <v xml:space="preserve"> </v>
      </c>
      <c r="AM20" s="346" t="str">
        <f>IF(COUNTBLANK(AM9:AM17)=ROWS(AM9:AM17)," ",AVERAGE(AM9:AM17))</f>
        <v xml:space="preserve"> </v>
      </c>
      <c r="AN20" s="431" t="e">
        <f>IF(COUNTIF(AN9:AN17," ")=ROWS(AN9:AN17)," ",AVERAGE(AN9:AN17))</f>
        <v>#DIV/0!</v>
      </c>
      <c r="AO20" s="432" t="e">
        <f>IF(COUNTIF(AO9:AO17," ")=ROWS(AO9:AO17)," ",AVERAGE(AO9:AO17))</f>
        <v>#DIV/0!</v>
      </c>
    </row>
    <row r="21" spans="1:42" s="29" customFormat="1" ht="13.15" customHeight="1">
      <c r="A21" s="481" t="s">
        <v>114</v>
      </c>
      <c r="B21" s="619"/>
      <c r="C21" s="619"/>
      <c r="D21" s="619"/>
      <c r="E21" s="619"/>
      <c r="F21" s="620"/>
      <c r="G21" s="349" t="str">
        <f t="shared" ref="G21:Q21" si="6">IF(COUNTBLANK(G9:G17)=ROWS(G9:G17)," ",IF(COUNTIF(G9:G17,G7:G7)=0,"YOK",COUNTIF(G9:G17,G7)))</f>
        <v xml:space="preserve"> </v>
      </c>
      <c r="H21" s="350" t="str">
        <f t="shared" si="6"/>
        <v xml:space="preserve"> </v>
      </c>
      <c r="I21" s="350" t="str">
        <f t="shared" si="6"/>
        <v xml:space="preserve"> </v>
      </c>
      <c r="J21" s="350" t="str">
        <f t="shared" si="6"/>
        <v xml:space="preserve"> </v>
      </c>
      <c r="K21" s="350" t="str">
        <f t="shared" si="6"/>
        <v xml:space="preserve"> </v>
      </c>
      <c r="L21" s="350" t="str">
        <f t="shared" si="6"/>
        <v xml:space="preserve"> </v>
      </c>
      <c r="M21" s="350" t="str">
        <f t="shared" si="6"/>
        <v xml:space="preserve"> </v>
      </c>
      <c r="N21" s="350" t="str">
        <f t="shared" si="6"/>
        <v xml:space="preserve"> </v>
      </c>
      <c r="O21" s="350" t="str">
        <f t="shared" si="6"/>
        <v xml:space="preserve"> </v>
      </c>
      <c r="P21" s="350" t="str">
        <f t="shared" si="6"/>
        <v xml:space="preserve"> </v>
      </c>
      <c r="Q21" s="350" t="str">
        <f t="shared" si="6"/>
        <v xml:space="preserve"> </v>
      </c>
      <c r="R21" s="351"/>
      <c r="S21" s="350" t="str">
        <f t="shared" ref="S21:AB21" si="7">IF(COUNTBLANK(S9:S17)=ROWS(S9:S17)," ",IF(COUNTIF(S9:S17,S7:S7)=0,"YOK",COUNTIF(S9:S17,S7)))</f>
        <v xml:space="preserve"> </v>
      </c>
      <c r="T21" s="350" t="str">
        <f t="shared" si="7"/>
        <v xml:space="preserve"> </v>
      </c>
      <c r="U21" s="350" t="str">
        <f t="shared" si="7"/>
        <v xml:space="preserve"> </v>
      </c>
      <c r="V21" s="350" t="str">
        <f t="shared" si="7"/>
        <v xml:space="preserve"> </v>
      </c>
      <c r="W21" s="350" t="str">
        <f t="shared" si="7"/>
        <v xml:space="preserve"> </v>
      </c>
      <c r="X21" s="350" t="str">
        <f t="shared" si="7"/>
        <v xml:space="preserve"> </v>
      </c>
      <c r="Y21" s="350" t="str">
        <f t="shared" si="7"/>
        <v xml:space="preserve"> </v>
      </c>
      <c r="Z21" s="350" t="str">
        <f t="shared" si="7"/>
        <v xml:space="preserve"> </v>
      </c>
      <c r="AA21" s="350" t="str">
        <f t="shared" si="7"/>
        <v xml:space="preserve"> </v>
      </c>
      <c r="AB21" s="350" t="str">
        <f t="shared" si="7"/>
        <v xml:space="preserve"> </v>
      </c>
      <c r="AC21" s="350"/>
      <c r="AD21" s="350"/>
      <c r="AE21" s="350"/>
      <c r="AF21" s="350"/>
      <c r="AG21" s="350"/>
      <c r="AH21" s="350"/>
      <c r="AI21" s="350"/>
      <c r="AJ21" s="350" t="str">
        <f>IF(COUNTBLANK(AJ9:AJ17)=ROWS(AJ9:AJ17)," ",IF(COUNTIF(AJ9:AJ17,AJ7:AJ7)=0,"YOK",COUNTIF(AJ9:AJ17,AJ7)))</f>
        <v xml:space="preserve"> </v>
      </c>
      <c r="AK21" s="350"/>
      <c r="AL21" s="350" t="str">
        <f>IF(COUNTBLANK(AL9:AL17)=ROWS(AL9:AL17)," ",IF(COUNTIF(AL9:AL17,AL7:AL7)=0,"YOK",COUNTIF(AL9:AL17,AL7)))</f>
        <v xml:space="preserve"> </v>
      </c>
      <c r="AM21" s="350" t="str">
        <f>IF(COUNTBLANK(AM9:AM17)=ROWS(AM9:AM17)," ",IF(COUNTIF(AM9:AM17,AM7:AM7)=0,"YOK",COUNTIF(AM9:AM17,AM7)))</f>
        <v xml:space="preserve"> </v>
      </c>
      <c r="AN21" s="564"/>
      <c r="AO21" s="504"/>
    </row>
    <row r="22" spans="1:42" s="29" customFormat="1" ht="13.5">
      <c r="A22" s="621" t="s">
        <v>115</v>
      </c>
      <c r="B22" s="482"/>
      <c r="C22" s="482"/>
      <c r="D22" s="482"/>
      <c r="E22" s="482"/>
      <c r="F22" s="483"/>
      <c r="G22" s="352" t="str">
        <f t="shared" ref="G22:Q22" si="8">IF(COUNTBLANK(G9:G17)=ROWS(G9:G17)," ",IF(COUNTIF(G9:G17,0)=0,"YOK",COUNTIF(G9:G17,0)))</f>
        <v xml:space="preserve"> </v>
      </c>
      <c r="H22" s="353" t="str">
        <f t="shared" si="8"/>
        <v xml:space="preserve"> </v>
      </c>
      <c r="I22" s="353" t="str">
        <f t="shared" si="8"/>
        <v xml:space="preserve"> </v>
      </c>
      <c r="J22" s="353" t="str">
        <f t="shared" si="8"/>
        <v xml:space="preserve"> </v>
      </c>
      <c r="K22" s="353" t="str">
        <f t="shared" si="8"/>
        <v xml:space="preserve"> </v>
      </c>
      <c r="L22" s="353" t="str">
        <f t="shared" si="8"/>
        <v xml:space="preserve"> </v>
      </c>
      <c r="M22" s="353" t="str">
        <f t="shared" si="8"/>
        <v xml:space="preserve"> </v>
      </c>
      <c r="N22" s="353" t="str">
        <f t="shared" si="8"/>
        <v xml:space="preserve"> </v>
      </c>
      <c r="O22" s="353" t="str">
        <f t="shared" si="8"/>
        <v xml:space="preserve"> </v>
      </c>
      <c r="P22" s="353" t="str">
        <f t="shared" si="8"/>
        <v xml:space="preserve"> </v>
      </c>
      <c r="Q22" s="353" t="str">
        <f t="shared" si="8"/>
        <v xml:space="preserve"> </v>
      </c>
      <c r="R22" s="354"/>
      <c r="S22" s="353" t="str">
        <f t="shared" ref="S22:AB22" si="9">IF(COUNTBLANK(S9:S17)=ROWS(S9:S17)," ",IF(COUNTIF(S9:S17,0)=0,"YOK",COUNTIF(S9:S17,0)))</f>
        <v xml:space="preserve"> </v>
      </c>
      <c r="T22" s="353" t="str">
        <f t="shared" si="9"/>
        <v xml:space="preserve"> </v>
      </c>
      <c r="U22" s="353" t="str">
        <f t="shared" si="9"/>
        <v xml:space="preserve"> </v>
      </c>
      <c r="V22" s="353" t="str">
        <f t="shared" si="9"/>
        <v xml:space="preserve"> </v>
      </c>
      <c r="W22" s="353" t="str">
        <f t="shared" si="9"/>
        <v xml:space="preserve"> </v>
      </c>
      <c r="X22" s="353" t="str">
        <f t="shared" si="9"/>
        <v xml:space="preserve"> </v>
      </c>
      <c r="Y22" s="353" t="str">
        <f t="shared" si="9"/>
        <v xml:space="preserve"> </v>
      </c>
      <c r="Z22" s="353" t="str">
        <f t="shared" si="9"/>
        <v xml:space="preserve"> </v>
      </c>
      <c r="AA22" s="353" t="str">
        <f t="shared" si="9"/>
        <v xml:space="preserve"> </v>
      </c>
      <c r="AB22" s="353" t="str">
        <f t="shared" si="9"/>
        <v xml:space="preserve"> </v>
      </c>
      <c r="AC22" s="353"/>
      <c r="AD22" s="353"/>
      <c r="AE22" s="353"/>
      <c r="AF22" s="353"/>
      <c r="AG22" s="353"/>
      <c r="AH22" s="353"/>
      <c r="AI22" s="353"/>
      <c r="AJ22" s="353" t="str">
        <f>IF(COUNTBLANK(AJ9:AJ17)=ROWS(AJ9:AJ17)," ",IF(COUNTIF(AJ9:AJ17,0)=0,"YOK",COUNTIF(AJ9:AJ17,0)))</f>
        <v xml:space="preserve"> </v>
      </c>
      <c r="AK22" s="353"/>
      <c r="AL22" s="353" t="str">
        <f>IF(COUNTBLANK(AL9:AL17)=ROWS(AL9:AL17)," ",IF(COUNTIF(AL9:AL17,0)=0,"YOK",COUNTIF(AL9:AL17,0)))</f>
        <v xml:space="preserve"> </v>
      </c>
      <c r="AM22" s="353" t="str">
        <f>IF(COUNTBLANK(AM9:AM17)=ROWS(AM9:AM17)," ",IF(COUNTIF(AM9:AM17,0)=0,"YOK",COUNTIF(AM9:AM17,0)))</f>
        <v xml:space="preserve"> </v>
      </c>
      <c r="AN22" s="565"/>
      <c r="AO22" s="505"/>
    </row>
    <row r="23" spans="1:42" s="29" customFormat="1" ht="6" customHeight="1">
      <c r="A23" s="30"/>
      <c r="B23" s="30"/>
      <c r="C23" s="30"/>
      <c r="D23" s="30"/>
      <c r="E23" s="30"/>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7"/>
      <c r="AM23" s="148"/>
    </row>
    <row r="24" spans="1:42" ht="22.5" customHeight="1">
      <c r="A24" s="499" t="s">
        <v>9</v>
      </c>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333"/>
    </row>
    <row r="25" spans="1:42" ht="7.5" customHeight="1">
      <c r="A25" s="358"/>
      <c r="B25" s="358"/>
      <c r="C25" s="358"/>
      <c r="D25" s="358"/>
      <c r="E25" s="358"/>
      <c r="F25" s="358"/>
      <c r="G25" s="359">
        <v>1</v>
      </c>
      <c r="H25" s="359">
        <v>2</v>
      </c>
      <c r="I25" s="359">
        <v>3</v>
      </c>
      <c r="J25" s="359">
        <v>4</v>
      </c>
      <c r="K25" s="359">
        <v>5</v>
      </c>
      <c r="L25" s="359">
        <v>6</v>
      </c>
      <c r="M25" s="359">
        <v>7</v>
      </c>
      <c r="N25" s="359">
        <v>8</v>
      </c>
      <c r="O25" s="359">
        <v>9</v>
      </c>
      <c r="P25" s="359">
        <v>10</v>
      </c>
      <c r="Q25" s="359">
        <v>11</v>
      </c>
      <c r="R25" s="359">
        <v>12</v>
      </c>
      <c r="S25" s="359">
        <v>13</v>
      </c>
      <c r="T25" s="359">
        <v>14</v>
      </c>
      <c r="U25" s="359">
        <v>15</v>
      </c>
      <c r="V25" s="359">
        <v>16</v>
      </c>
      <c r="W25" s="359">
        <v>17</v>
      </c>
      <c r="X25" s="359">
        <v>18</v>
      </c>
      <c r="Y25" s="359">
        <v>19</v>
      </c>
      <c r="Z25" s="359">
        <v>20</v>
      </c>
      <c r="AA25" s="359">
        <v>21</v>
      </c>
      <c r="AB25" s="359">
        <v>22</v>
      </c>
      <c r="AC25" s="359"/>
      <c r="AD25" s="359"/>
      <c r="AE25" s="359"/>
      <c r="AF25" s="359"/>
      <c r="AG25" s="359"/>
      <c r="AH25" s="359"/>
      <c r="AI25" s="359"/>
      <c r="AJ25" s="359">
        <v>23</v>
      </c>
      <c r="AK25" s="359"/>
      <c r="AL25" s="359">
        <v>24</v>
      </c>
      <c r="AM25" s="359">
        <v>25</v>
      </c>
      <c r="AN25" s="359"/>
      <c r="AO25" s="359"/>
      <c r="AP25" s="385"/>
    </row>
    <row r="26" spans="1:42" ht="15" customHeight="1">
      <c r="A26" s="360"/>
      <c r="B26" s="361"/>
      <c r="C26" s="361"/>
      <c r="D26" s="361" t="s">
        <v>7</v>
      </c>
      <c r="E26" s="361"/>
      <c r="F26" s="361"/>
      <c r="G26" s="362">
        <f t="shared" ref="G26:Q26" si="10">IF(OR(G18="",G18="H"),0,100)</f>
        <v>100</v>
      </c>
      <c r="H26" s="362">
        <f t="shared" si="10"/>
        <v>100</v>
      </c>
      <c r="I26" s="362">
        <f t="shared" si="10"/>
        <v>100</v>
      </c>
      <c r="J26" s="362">
        <f t="shared" si="10"/>
        <v>100</v>
      </c>
      <c r="K26" s="362">
        <f t="shared" si="10"/>
        <v>100</v>
      </c>
      <c r="L26" s="362">
        <f t="shared" si="10"/>
        <v>100</v>
      </c>
      <c r="M26" s="362">
        <f t="shared" si="10"/>
        <v>100</v>
      </c>
      <c r="N26" s="362">
        <f t="shared" si="10"/>
        <v>100</v>
      </c>
      <c r="O26" s="362">
        <f t="shared" si="10"/>
        <v>100</v>
      </c>
      <c r="P26" s="362">
        <f t="shared" si="10"/>
        <v>100</v>
      </c>
      <c r="Q26" s="362">
        <f t="shared" si="10"/>
        <v>100</v>
      </c>
      <c r="R26" s="362" t="e">
        <f>IF(OR(#REF!="",#REF!="H"),0,100)</f>
        <v>#REF!</v>
      </c>
      <c r="S26" s="362">
        <f t="shared" ref="S26:AB26" si="11">IF(OR(S18="",S18="H"),0,100)</f>
        <v>100</v>
      </c>
      <c r="T26" s="362">
        <f t="shared" si="11"/>
        <v>100</v>
      </c>
      <c r="U26" s="362">
        <f t="shared" si="11"/>
        <v>100</v>
      </c>
      <c r="V26" s="362">
        <f t="shared" si="11"/>
        <v>100</v>
      </c>
      <c r="W26" s="362">
        <f t="shared" si="11"/>
        <v>100</v>
      </c>
      <c r="X26" s="362">
        <f t="shared" si="11"/>
        <v>100</v>
      </c>
      <c r="Y26" s="362">
        <f t="shared" si="11"/>
        <v>100</v>
      </c>
      <c r="Z26" s="362">
        <f t="shared" si="11"/>
        <v>100</v>
      </c>
      <c r="AA26" s="362">
        <f t="shared" si="11"/>
        <v>100</v>
      </c>
      <c r="AB26" s="362">
        <f t="shared" si="11"/>
        <v>100</v>
      </c>
      <c r="AC26" s="362"/>
      <c r="AD26" s="362"/>
      <c r="AE26" s="362"/>
      <c r="AF26" s="362"/>
      <c r="AG26" s="362"/>
      <c r="AH26" s="362"/>
      <c r="AI26" s="362"/>
      <c r="AJ26" s="362">
        <f>IF(OR(AJ18="",AJ18="H"),0,100)</f>
        <v>100</v>
      </c>
      <c r="AK26" s="362"/>
      <c r="AL26" s="362">
        <f>IF(OR(AL18="",AL18="H"),0,100)</f>
        <v>100</v>
      </c>
      <c r="AM26" s="362">
        <f>IF(OR(AM18="",AM18="H"),0,100)</f>
        <v>100</v>
      </c>
      <c r="AN26" s="362"/>
      <c r="AO26" s="362"/>
      <c r="AP26" s="442"/>
    </row>
    <row r="27" spans="1:42" ht="14.25" customHeight="1">
      <c r="A27" s="360"/>
      <c r="B27" s="363"/>
      <c r="C27" s="363"/>
      <c r="D27" s="363" t="s">
        <v>8</v>
      </c>
      <c r="E27" s="363"/>
      <c r="F27" s="363"/>
      <c r="G27" s="364" t="str">
        <f t="shared" ref="G27:Q27" si="12">IF(G19="",0,G19)</f>
        <v xml:space="preserve"> </v>
      </c>
      <c r="H27" s="364" t="str">
        <f t="shared" si="12"/>
        <v xml:space="preserve"> </v>
      </c>
      <c r="I27" s="364" t="str">
        <f t="shared" si="12"/>
        <v xml:space="preserve"> </v>
      </c>
      <c r="J27" s="364" t="str">
        <f t="shared" si="12"/>
        <v xml:space="preserve"> </v>
      </c>
      <c r="K27" s="364" t="str">
        <f t="shared" si="12"/>
        <v xml:space="preserve"> </v>
      </c>
      <c r="L27" s="364" t="str">
        <f t="shared" si="12"/>
        <v xml:space="preserve"> </v>
      </c>
      <c r="M27" s="364" t="str">
        <f t="shared" si="12"/>
        <v xml:space="preserve"> </v>
      </c>
      <c r="N27" s="364" t="str">
        <f t="shared" si="12"/>
        <v xml:space="preserve"> </v>
      </c>
      <c r="O27" s="364" t="str">
        <f t="shared" si="12"/>
        <v xml:space="preserve"> </v>
      </c>
      <c r="P27" s="364" t="str">
        <f t="shared" si="12"/>
        <v xml:space="preserve"> </v>
      </c>
      <c r="Q27" s="364" t="str">
        <f t="shared" si="12"/>
        <v xml:space="preserve"> </v>
      </c>
      <c r="R27" s="364" t="e">
        <f>IF(#REF!="",0,#REF!)</f>
        <v>#REF!</v>
      </c>
      <c r="S27" s="364" t="str">
        <f t="shared" ref="S27:AB27" si="13">IF(S19="",0,S19)</f>
        <v xml:space="preserve"> </v>
      </c>
      <c r="T27" s="364" t="str">
        <f t="shared" si="13"/>
        <v xml:space="preserve"> </v>
      </c>
      <c r="U27" s="364" t="str">
        <f t="shared" si="13"/>
        <v xml:space="preserve"> </v>
      </c>
      <c r="V27" s="364" t="str">
        <f t="shared" si="13"/>
        <v xml:space="preserve"> </v>
      </c>
      <c r="W27" s="364" t="str">
        <f t="shared" si="13"/>
        <v xml:space="preserve"> </v>
      </c>
      <c r="X27" s="364" t="str">
        <f t="shared" si="13"/>
        <v xml:space="preserve"> </v>
      </c>
      <c r="Y27" s="364" t="str">
        <f t="shared" si="13"/>
        <v xml:space="preserve"> </v>
      </c>
      <c r="Z27" s="364" t="str">
        <f t="shared" si="13"/>
        <v xml:space="preserve"> </v>
      </c>
      <c r="AA27" s="364" t="str">
        <f t="shared" si="13"/>
        <v xml:space="preserve"> </v>
      </c>
      <c r="AB27" s="364" t="str">
        <f t="shared" si="13"/>
        <v xml:space="preserve"> </v>
      </c>
      <c r="AC27" s="364"/>
      <c r="AD27" s="364"/>
      <c r="AE27" s="364"/>
      <c r="AF27" s="364"/>
      <c r="AG27" s="364"/>
      <c r="AH27" s="364"/>
      <c r="AI27" s="364"/>
      <c r="AJ27" s="364" t="str">
        <f>IF(AJ19="",0,AJ19)</f>
        <v xml:space="preserve"> </v>
      </c>
      <c r="AK27" s="364"/>
      <c r="AL27" s="364" t="str">
        <f>IF(AL19="",0,AL19)</f>
        <v xml:space="preserve"> </v>
      </c>
      <c r="AM27" s="364" t="str">
        <f>IF(AM19="",0,AM19)</f>
        <v xml:space="preserve"> </v>
      </c>
      <c r="AN27" s="364"/>
      <c r="AO27" s="364"/>
      <c r="AP27" s="443"/>
    </row>
    <row r="28" spans="1:42" ht="14.25" customHeight="1">
      <c r="A28" s="360"/>
      <c r="B28" s="363"/>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444"/>
    </row>
    <row r="29" spans="1:42" s="21" customFormat="1" ht="14.25" customHeight="1">
      <c r="A29" s="365"/>
      <c r="B29" s="366"/>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6"/>
      <c r="AP29" s="445"/>
    </row>
    <row r="30" spans="1:42" s="21" customFormat="1">
      <c r="A30" s="334"/>
      <c r="B30" s="368"/>
      <c r="C30" s="369"/>
      <c r="D30" s="369"/>
      <c r="E30" s="369"/>
      <c r="F30" s="369"/>
      <c r="G30" s="369"/>
      <c r="H30" s="369"/>
      <c r="I30" s="370"/>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8"/>
      <c r="AP30" s="446"/>
    </row>
    <row r="31" spans="1:42" s="21" customFormat="1">
      <c r="A31" s="334"/>
      <c r="B31" s="368"/>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8"/>
      <c r="AP31" s="447"/>
    </row>
    <row r="32" spans="1:42" s="21" customFormat="1">
      <c r="A32" s="334"/>
      <c r="B32" s="368"/>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8"/>
      <c r="AP32" s="447"/>
    </row>
    <row r="33" spans="1:42" s="21" customFormat="1">
      <c r="A33" s="334"/>
      <c r="B33" s="368"/>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8"/>
      <c r="AP33" s="447"/>
    </row>
    <row r="34" spans="1:42" s="21" customFormat="1" ht="9" customHeight="1">
      <c r="A34" s="334"/>
      <c r="B34" s="368"/>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8"/>
      <c r="AP34" s="447"/>
    </row>
    <row r="35" spans="1:42" ht="7.5" customHeight="1">
      <c r="A35" s="371" t="s">
        <v>21</v>
      </c>
      <c r="B35" s="368"/>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8"/>
      <c r="AP35" s="366"/>
    </row>
    <row r="36" spans="1:42" ht="4.5" customHeight="1">
      <c r="A36" s="372"/>
      <c r="B36" s="368"/>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8"/>
      <c r="AP36" s="366"/>
    </row>
    <row r="37" spans="1:42" ht="15">
      <c r="A37" s="373" t="s">
        <v>35</v>
      </c>
      <c r="B37" s="374"/>
      <c r="C37" s="374"/>
      <c r="D37" s="374"/>
      <c r="E37" s="374"/>
      <c r="F37" s="375" t="s">
        <v>75</v>
      </c>
      <c r="G37" s="557">
        <f>COUNTA(G9:G17)</f>
        <v>0</v>
      </c>
      <c r="H37" s="558"/>
      <c r="I37" s="376"/>
      <c r="J37" s="376"/>
      <c r="K37" s="520" t="s">
        <v>98</v>
      </c>
      <c r="L37" s="521"/>
      <c r="M37" s="521"/>
      <c r="N37" s="521"/>
      <c r="O37" s="521"/>
      <c r="P37" s="521"/>
      <c r="Q37" s="521"/>
      <c r="R37" s="521"/>
      <c r="S37" s="521"/>
      <c r="T37" s="521"/>
      <c r="U37" s="521"/>
      <c r="V37" s="522"/>
      <c r="W37" s="377"/>
      <c r="X37" s="378"/>
      <c r="Y37" s="379" t="s">
        <v>17</v>
      </c>
      <c r="Z37" s="561" t="s">
        <v>104</v>
      </c>
      <c r="AA37" s="562"/>
      <c r="AB37" s="562"/>
      <c r="AC37" s="562"/>
      <c r="AD37" s="562"/>
      <c r="AE37" s="562"/>
      <c r="AF37" s="562"/>
      <c r="AG37" s="562"/>
      <c r="AH37" s="562"/>
      <c r="AI37" s="562"/>
      <c r="AJ37" s="562"/>
      <c r="AK37" s="562"/>
      <c r="AL37" s="562"/>
      <c r="AM37" s="563"/>
      <c r="AN37" s="368"/>
      <c r="AO37" s="368"/>
      <c r="AP37" s="366"/>
    </row>
    <row r="38" spans="1:42" ht="14.25">
      <c r="A38" s="380" t="s">
        <v>39</v>
      </c>
      <c r="B38" s="381"/>
      <c r="C38" s="381"/>
      <c r="D38" s="381"/>
      <c r="E38" s="381"/>
      <c r="F38" s="382" t="s">
        <v>75</v>
      </c>
      <c r="G38" s="500">
        <f>COUNTA(D9:D17)-COUNTA(G9:G17)</f>
        <v>0</v>
      </c>
      <c r="H38" s="501"/>
      <c r="I38" s="383"/>
      <c r="J38" s="384"/>
      <c r="K38" s="538" t="s">
        <v>29</v>
      </c>
      <c r="L38" s="539"/>
      <c r="M38" s="539"/>
      <c r="N38" s="539"/>
      <c r="O38" s="539"/>
      <c r="P38" s="539"/>
      <c r="Q38" s="539"/>
      <c r="R38" s="539"/>
      <c r="S38" s="508" t="s">
        <v>90</v>
      </c>
      <c r="T38" s="508"/>
      <c r="U38" s="508" t="s">
        <v>30</v>
      </c>
      <c r="V38" s="509"/>
      <c r="W38" s="377"/>
      <c r="X38" s="378"/>
      <c r="Y38" s="385" t="e">
        <f>IF(G41=": -","0",COUNTIF(AN9:AN17,"&gt;=50")*100/G37)</f>
        <v>#DIV/0!</v>
      </c>
      <c r="Z38" s="386" t="s">
        <v>18</v>
      </c>
      <c r="AA38" s="387"/>
      <c r="AB38" s="387"/>
      <c r="AC38" s="387"/>
      <c r="AD38" s="387"/>
      <c r="AE38" s="387"/>
      <c r="AF38" s="387"/>
      <c r="AG38" s="387"/>
      <c r="AH38" s="387"/>
      <c r="AI38" s="387"/>
      <c r="AJ38" s="388" t="e">
        <f>"%"&amp;ROUND(Y38,0)</f>
        <v>#DIV/0!</v>
      </c>
      <c r="AK38" s="388"/>
      <c r="AL38" s="388"/>
      <c r="AM38" s="389"/>
      <c r="AN38" s="368"/>
      <c r="AO38" s="368"/>
      <c r="AP38" s="366"/>
    </row>
    <row r="39" spans="1:42" ht="14.25">
      <c r="A39" s="380" t="s">
        <v>10</v>
      </c>
      <c r="B39" s="381"/>
      <c r="C39" s="381"/>
      <c r="D39" s="381"/>
      <c r="E39" s="381"/>
      <c r="F39" s="382" t="s">
        <v>75</v>
      </c>
      <c r="G39" s="500">
        <f>COUNTIF(AN9:AN17,"&gt;=50")</f>
        <v>0</v>
      </c>
      <c r="H39" s="501"/>
      <c r="I39" s="510"/>
      <c r="J39" s="511"/>
      <c r="K39" s="390" t="s">
        <v>100</v>
      </c>
      <c r="L39" s="391"/>
      <c r="M39" s="392" t="s">
        <v>77</v>
      </c>
      <c r="N39" s="392"/>
      <c r="O39" s="393"/>
      <c r="P39" s="394" t="s">
        <v>86</v>
      </c>
      <c r="Q39" s="395"/>
      <c r="R39" s="396" t="s">
        <v>75</v>
      </c>
      <c r="S39" s="397">
        <f>COUNTIF(AN9:AN17,"&lt;50")</f>
        <v>0</v>
      </c>
      <c r="T39" s="398" t="s">
        <v>76</v>
      </c>
      <c r="U39" s="399" t="s">
        <v>74</v>
      </c>
      <c r="V39" s="400" t="e">
        <f>IF(S39=" "," ",100*S39/S44)</f>
        <v>#DIV/0!</v>
      </c>
      <c r="W39" s="401"/>
      <c r="X39" s="368"/>
      <c r="Y39" s="385" t="e">
        <f>100-Y38</f>
        <v>#DIV/0!</v>
      </c>
      <c r="Z39" s="402" t="s">
        <v>19</v>
      </c>
      <c r="AA39" s="403"/>
      <c r="AB39" s="403"/>
      <c r="AC39" s="403"/>
      <c r="AD39" s="403"/>
      <c r="AE39" s="403"/>
      <c r="AF39" s="403"/>
      <c r="AG39" s="403"/>
      <c r="AH39" s="403"/>
      <c r="AI39" s="403"/>
      <c r="AJ39" s="404" t="e">
        <f>"%"&amp;ROUND(Y39,0)</f>
        <v>#DIV/0!</v>
      </c>
      <c r="AK39" s="404"/>
      <c r="AL39" s="404"/>
      <c r="AM39" s="405"/>
      <c r="AN39" s="368"/>
      <c r="AO39" s="368"/>
      <c r="AP39" s="366"/>
    </row>
    <row r="40" spans="1:42" ht="14.25">
      <c r="A40" s="380" t="s">
        <v>11</v>
      </c>
      <c r="B40" s="381"/>
      <c r="C40" s="381"/>
      <c r="D40" s="381"/>
      <c r="E40" s="381"/>
      <c r="F40" s="382" t="s">
        <v>75</v>
      </c>
      <c r="G40" s="500">
        <f>COUNTIF(AN9:AN17,"&lt;50")</f>
        <v>0</v>
      </c>
      <c r="H40" s="501"/>
      <c r="I40" s="334"/>
      <c r="J40" s="384"/>
      <c r="K40" s="390" t="s">
        <v>78</v>
      </c>
      <c r="L40" s="391"/>
      <c r="M40" s="392" t="s">
        <v>77</v>
      </c>
      <c r="N40" s="392"/>
      <c r="O40" s="393"/>
      <c r="P40" s="394" t="s">
        <v>85</v>
      </c>
      <c r="Q40" s="395"/>
      <c r="R40" s="396" t="s">
        <v>75</v>
      </c>
      <c r="S40" s="397">
        <f>(COUNTIF(AN9:AN17,"&lt;60")-(COUNTIF(AN9:AN17,"&lt;50")))</f>
        <v>0</v>
      </c>
      <c r="T40" s="398" t="s">
        <v>76</v>
      </c>
      <c r="U40" s="399" t="s">
        <v>74</v>
      </c>
      <c r="V40" s="400" t="e">
        <f>IF(S40=" "," ",100*S40/S44)</f>
        <v>#DIV/0!</v>
      </c>
      <c r="W40" s="401"/>
      <c r="X40" s="368"/>
      <c r="Y40" s="364"/>
      <c r="Z40" s="406"/>
      <c r="AA40" s="403"/>
      <c r="AB40" s="403"/>
      <c r="AC40" s="403"/>
      <c r="AD40" s="403"/>
      <c r="AE40" s="403"/>
      <c r="AF40" s="403"/>
      <c r="AG40" s="403"/>
      <c r="AH40" s="403"/>
      <c r="AI40" s="403"/>
      <c r="AJ40" s="403"/>
      <c r="AK40" s="403"/>
      <c r="AL40" s="403"/>
      <c r="AM40" s="405"/>
      <c r="AN40" s="368"/>
      <c r="AO40" s="368"/>
      <c r="AP40" s="366"/>
    </row>
    <row r="41" spans="1:42" ht="14.25" customHeight="1">
      <c r="A41" s="407" t="s">
        <v>107</v>
      </c>
      <c r="B41" s="408"/>
      <c r="C41" s="408"/>
      <c r="D41" s="408"/>
      <c r="E41" s="408"/>
      <c r="F41" s="409" t="s">
        <v>75</v>
      </c>
      <c r="G41" s="550" t="str">
        <f>IF(G9="","-",COUNTIF(AN9:AN17,"&gt;=50")/M3)</f>
        <v>-</v>
      </c>
      <c r="H41" s="551"/>
      <c r="I41" s="334"/>
      <c r="J41" s="410"/>
      <c r="K41" s="390" t="s">
        <v>79</v>
      </c>
      <c r="L41" s="391"/>
      <c r="M41" s="392" t="s">
        <v>77</v>
      </c>
      <c r="N41" s="392"/>
      <c r="O41" s="393"/>
      <c r="P41" s="394" t="s">
        <v>84</v>
      </c>
      <c r="Q41" s="395"/>
      <c r="R41" s="396" t="s">
        <v>75</v>
      </c>
      <c r="S41" s="397">
        <f>(COUNTIF(AN9:AN17,"&lt;70")-(COUNTIF(AN9:AN17,"&lt;60")))</f>
        <v>0</v>
      </c>
      <c r="T41" s="398" t="s">
        <v>76</v>
      </c>
      <c r="U41" s="399" t="s">
        <v>74</v>
      </c>
      <c r="V41" s="400" t="e">
        <f>IF(S41=" "," ",100*S41/S44)</f>
        <v>#DIV/0!</v>
      </c>
      <c r="W41" s="401"/>
      <c r="X41" s="368"/>
      <c r="Y41" s="363"/>
      <c r="Z41" s="411"/>
      <c r="AA41" s="412"/>
      <c r="AB41" s="412"/>
      <c r="AC41" s="412"/>
      <c r="AD41" s="412"/>
      <c r="AE41" s="412"/>
      <c r="AF41" s="412"/>
      <c r="AG41" s="412"/>
      <c r="AH41" s="412"/>
      <c r="AI41" s="412"/>
      <c r="AJ41" s="412"/>
      <c r="AK41" s="412"/>
      <c r="AL41" s="412"/>
      <c r="AM41" s="405"/>
      <c r="AN41" s="368"/>
      <c r="AO41" s="368"/>
      <c r="AP41" s="366"/>
    </row>
    <row r="42" spans="1:42" ht="14.25">
      <c r="A42" s="380" t="s">
        <v>15</v>
      </c>
      <c r="B42" s="413"/>
      <c r="C42" s="413"/>
      <c r="D42" s="413"/>
      <c r="E42" s="413"/>
      <c r="F42" s="382" t="s">
        <v>75</v>
      </c>
      <c r="G42" s="559">
        <f>MAX(AO9:AO17)</f>
        <v>0</v>
      </c>
      <c r="H42" s="560"/>
      <c r="I42" s="334"/>
      <c r="J42" s="403"/>
      <c r="K42" s="390" t="s">
        <v>80</v>
      </c>
      <c r="L42" s="391"/>
      <c r="M42" s="392" t="s">
        <v>77</v>
      </c>
      <c r="N42" s="392"/>
      <c r="O42" s="393"/>
      <c r="P42" s="394" t="s">
        <v>83</v>
      </c>
      <c r="Q42" s="395"/>
      <c r="R42" s="396" t="s">
        <v>75</v>
      </c>
      <c r="S42" s="397">
        <f>(COUNTIF(AN9:AN17,"&lt;85")-(COUNTIF(AN9:AN17,"&lt;70")))</f>
        <v>0</v>
      </c>
      <c r="T42" s="398" t="s">
        <v>76</v>
      </c>
      <c r="U42" s="399" t="s">
        <v>74</v>
      </c>
      <c r="V42" s="400" t="e">
        <f>IF(S42=" "," ",100*S42/S44)</f>
        <v>#DIV/0!</v>
      </c>
      <c r="W42" s="401"/>
      <c r="X42" s="368"/>
      <c r="Y42" s="412"/>
      <c r="Z42" s="411"/>
      <c r="AA42" s="412"/>
      <c r="AB42" s="412"/>
      <c r="AC42" s="412"/>
      <c r="AD42" s="412"/>
      <c r="AE42" s="412"/>
      <c r="AF42" s="412"/>
      <c r="AG42" s="412"/>
      <c r="AH42" s="412"/>
      <c r="AI42" s="412"/>
      <c r="AJ42" s="412"/>
      <c r="AK42" s="412"/>
      <c r="AL42" s="412"/>
      <c r="AM42" s="414"/>
      <c r="AN42" s="368"/>
      <c r="AO42" s="368"/>
      <c r="AP42" s="366"/>
    </row>
    <row r="43" spans="1:42" ht="14.25">
      <c r="A43" s="380" t="s">
        <v>16</v>
      </c>
      <c r="B43" s="413"/>
      <c r="C43" s="413"/>
      <c r="D43" s="413"/>
      <c r="E43" s="413"/>
      <c r="F43" s="382" t="s">
        <v>75</v>
      </c>
      <c r="G43" s="500">
        <f>MIN(AO9:AO17)</f>
        <v>0</v>
      </c>
      <c r="H43" s="501"/>
      <c r="I43" s="334"/>
      <c r="J43" s="403"/>
      <c r="K43" s="390" t="s">
        <v>81</v>
      </c>
      <c r="L43" s="391"/>
      <c r="M43" s="392" t="s">
        <v>77</v>
      </c>
      <c r="N43" s="392"/>
      <c r="O43" s="393"/>
      <c r="P43" s="394" t="s">
        <v>82</v>
      </c>
      <c r="Q43" s="395"/>
      <c r="R43" s="396" t="s">
        <v>75</v>
      </c>
      <c r="S43" s="397">
        <f>(COUNTIF(AN9:AN17,"&lt;101")-(COUNTIF(AN9:AN17,"&lt;85")))</f>
        <v>0</v>
      </c>
      <c r="T43" s="398" t="s">
        <v>76</v>
      </c>
      <c r="U43" s="399" t="s">
        <v>74</v>
      </c>
      <c r="V43" s="400" t="e">
        <f>IF(S43=" "," ",100*S43/S44)</f>
        <v>#DIV/0!</v>
      </c>
      <c r="W43" s="401"/>
      <c r="X43" s="368"/>
      <c r="Y43" s="412"/>
      <c r="Z43" s="415"/>
      <c r="AA43" s="416"/>
      <c r="AB43" s="416"/>
      <c r="AC43" s="416"/>
      <c r="AD43" s="416"/>
      <c r="AE43" s="416"/>
      <c r="AF43" s="416"/>
      <c r="AG43" s="416"/>
      <c r="AH43" s="416"/>
      <c r="AI43" s="416"/>
      <c r="AJ43" s="416"/>
      <c r="AK43" s="416"/>
      <c r="AL43" s="416"/>
      <c r="AM43" s="414"/>
      <c r="AN43" s="368"/>
      <c r="AO43" s="368"/>
      <c r="AP43" s="366"/>
    </row>
    <row r="44" spans="1:42" ht="13.5">
      <c r="A44" s="417" t="s">
        <v>65</v>
      </c>
      <c r="B44" s="418"/>
      <c r="C44" s="418"/>
      <c r="D44" s="418"/>
      <c r="E44" s="418"/>
      <c r="F44" s="419" t="s">
        <v>75</v>
      </c>
      <c r="G44" s="502" t="e">
        <f>IF(AN19="0","0",ROUND(AVERAGE(AO9:AO17),0))</f>
        <v>#DIV/0!</v>
      </c>
      <c r="H44" s="503"/>
      <c r="I44" s="334"/>
      <c r="J44" s="403"/>
      <c r="K44" s="512" t="s">
        <v>31</v>
      </c>
      <c r="L44" s="513"/>
      <c r="M44" s="513"/>
      <c r="N44" s="513"/>
      <c r="O44" s="513"/>
      <c r="P44" s="513"/>
      <c r="Q44" s="513"/>
      <c r="R44" s="420" t="s">
        <v>75</v>
      </c>
      <c r="S44" s="421">
        <f>SUM(S39:S43)</f>
        <v>0</v>
      </c>
      <c r="T44" s="422" t="s">
        <v>76</v>
      </c>
      <c r="U44" s="423" t="s">
        <v>74</v>
      </c>
      <c r="V44" s="424" t="e">
        <f>SUM(V40:V43)</f>
        <v>#DIV/0!</v>
      </c>
      <c r="W44" s="425"/>
      <c r="X44" s="368"/>
      <c r="Y44" s="369"/>
      <c r="Z44" s="426"/>
      <c r="AA44" s="427"/>
      <c r="AB44" s="427"/>
      <c r="AC44" s="427"/>
      <c r="AD44" s="427"/>
      <c r="AE44" s="427"/>
      <c r="AF44" s="427"/>
      <c r="AG44" s="427"/>
      <c r="AH44" s="427"/>
      <c r="AI44" s="427"/>
      <c r="AJ44" s="427"/>
      <c r="AK44" s="427"/>
      <c r="AL44" s="427"/>
      <c r="AM44" s="428"/>
      <c r="AN44" s="369"/>
      <c r="AO44" s="368"/>
      <c r="AP44" s="366"/>
    </row>
    <row r="45" spans="1:42" ht="12.75" customHeight="1">
      <c r="A45" s="372"/>
      <c r="B45" s="368"/>
      <c r="C45" s="369"/>
      <c r="D45" s="369"/>
      <c r="E45" s="369"/>
      <c r="F45" s="369"/>
      <c r="G45" s="369"/>
      <c r="H45" s="369"/>
      <c r="I45" s="369"/>
      <c r="J45" s="367"/>
      <c r="K45" s="429"/>
      <c r="L45" s="412"/>
      <c r="M45" s="383"/>
      <c r="N45" s="383"/>
      <c r="O45" s="367"/>
      <c r="P45" s="367"/>
      <c r="Q45" s="367"/>
      <c r="R45" s="367"/>
      <c r="S45" s="367"/>
      <c r="T45" s="367"/>
      <c r="U45" s="363"/>
      <c r="V45" s="369"/>
      <c r="W45" s="369"/>
      <c r="X45" s="369"/>
      <c r="Y45" s="369"/>
      <c r="Z45" s="369"/>
      <c r="AA45" s="369"/>
      <c r="AB45" s="369"/>
      <c r="AC45" s="369"/>
      <c r="AD45" s="369"/>
      <c r="AE45" s="369"/>
      <c r="AF45" s="369"/>
      <c r="AG45" s="369"/>
      <c r="AH45" s="369"/>
      <c r="AI45" s="369"/>
      <c r="AJ45" s="369"/>
      <c r="AK45" s="369"/>
      <c r="AL45" s="369"/>
      <c r="AM45" s="369"/>
      <c r="AN45" s="369"/>
      <c r="AO45" s="368"/>
      <c r="AP45" s="366"/>
    </row>
    <row r="46" spans="1:42" ht="13.5" customHeight="1">
      <c r="A46" s="535" t="s">
        <v>32</v>
      </c>
      <c r="B46" s="536"/>
      <c r="C46" s="536"/>
      <c r="D46" s="536"/>
      <c r="E46" s="536"/>
      <c r="F46" s="536"/>
      <c r="G46" s="536"/>
      <c r="H46" s="536"/>
      <c r="I46" s="536"/>
      <c r="J46" s="536"/>
      <c r="K46" s="536"/>
      <c r="L46" s="536"/>
      <c r="M46" s="536"/>
      <c r="N46" s="536"/>
      <c r="O46" s="536"/>
      <c r="P46" s="536"/>
      <c r="Q46" s="536"/>
      <c r="R46" s="536"/>
      <c r="S46" s="537"/>
      <c r="T46" s="523" t="s">
        <v>12</v>
      </c>
      <c r="U46" s="524"/>
      <c r="V46" s="524"/>
      <c r="W46" s="524"/>
      <c r="X46" s="524"/>
      <c r="Y46" s="524"/>
      <c r="Z46" s="524"/>
      <c r="AA46" s="525"/>
      <c r="AB46" s="523" t="s">
        <v>13</v>
      </c>
      <c r="AC46" s="524"/>
      <c r="AD46" s="524"/>
      <c r="AE46" s="524"/>
      <c r="AF46" s="524"/>
      <c r="AG46" s="524"/>
      <c r="AH46" s="524"/>
      <c r="AI46" s="524"/>
      <c r="AJ46" s="524"/>
      <c r="AK46" s="524"/>
      <c r="AL46" s="524"/>
      <c r="AM46" s="524"/>
      <c r="AN46" s="524"/>
      <c r="AO46" s="525"/>
      <c r="AP46" s="6"/>
    </row>
    <row r="47" spans="1:42" ht="12.75" customHeight="1">
      <c r="A47" s="540"/>
      <c r="B47" s="541"/>
      <c r="C47" s="541"/>
      <c r="D47" s="541"/>
      <c r="E47" s="541"/>
      <c r="F47" s="541"/>
      <c r="G47" s="541"/>
      <c r="H47" s="541"/>
      <c r="I47" s="541"/>
      <c r="J47" s="541"/>
      <c r="K47" s="541"/>
      <c r="L47" s="541"/>
      <c r="M47" s="541"/>
      <c r="N47" s="541"/>
      <c r="O47" s="541"/>
      <c r="P47" s="541"/>
      <c r="Q47" s="541"/>
      <c r="R47" s="541"/>
      <c r="S47" s="542"/>
      <c r="T47" s="526"/>
      <c r="U47" s="527"/>
      <c r="V47" s="527"/>
      <c r="W47" s="527"/>
      <c r="X47" s="527"/>
      <c r="Y47" s="527"/>
      <c r="Z47" s="527"/>
      <c r="AA47" s="528"/>
      <c r="AB47" s="50"/>
      <c r="AC47" s="48"/>
      <c r="AD47" s="48"/>
      <c r="AE47" s="48"/>
      <c r="AF47" s="48"/>
      <c r="AG47" s="48"/>
      <c r="AH47" s="48"/>
      <c r="AI47" s="48"/>
      <c r="AJ47" s="48"/>
      <c r="AK47" s="48"/>
      <c r="AL47" s="48"/>
      <c r="AM47" s="48"/>
      <c r="AN47" s="48"/>
      <c r="AO47" s="51"/>
      <c r="AP47" s="6"/>
    </row>
    <row r="48" spans="1:42">
      <c r="A48" s="543"/>
      <c r="B48" s="544"/>
      <c r="C48" s="544"/>
      <c r="D48" s="544"/>
      <c r="E48" s="544"/>
      <c r="F48" s="544"/>
      <c r="G48" s="544"/>
      <c r="H48" s="544"/>
      <c r="I48" s="544"/>
      <c r="J48" s="544"/>
      <c r="K48" s="544"/>
      <c r="L48" s="544"/>
      <c r="M48" s="544"/>
      <c r="N48" s="544"/>
      <c r="O48" s="544"/>
      <c r="P48" s="544"/>
      <c r="Q48" s="544"/>
      <c r="R48" s="544"/>
      <c r="S48" s="545"/>
      <c r="T48" s="526"/>
      <c r="U48" s="527"/>
      <c r="V48" s="527"/>
      <c r="W48" s="527"/>
      <c r="X48" s="527"/>
      <c r="Y48" s="527"/>
      <c r="Z48" s="527"/>
      <c r="AA48" s="528"/>
      <c r="AB48" s="53"/>
      <c r="AC48" s="274"/>
      <c r="AD48" s="274"/>
      <c r="AE48" s="274"/>
      <c r="AF48" s="274"/>
      <c r="AG48" s="274"/>
      <c r="AH48" s="274"/>
      <c r="AI48" s="274"/>
      <c r="AJ48" s="49"/>
      <c r="AK48" s="49"/>
      <c r="AL48" s="49"/>
      <c r="AM48" s="49"/>
      <c r="AN48" s="49"/>
      <c r="AO48" s="52"/>
      <c r="AP48" s="6"/>
    </row>
    <row r="49" spans="1:42">
      <c r="A49" s="543"/>
      <c r="B49" s="544"/>
      <c r="C49" s="544"/>
      <c r="D49" s="544"/>
      <c r="E49" s="544"/>
      <c r="F49" s="544"/>
      <c r="G49" s="544"/>
      <c r="H49" s="544"/>
      <c r="I49" s="544"/>
      <c r="J49" s="544"/>
      <c r="K49" s="544"/>
      <c r="L49" s="544"/>
      <c r="M49" s="544"/>
      <c r="N49" s="544"/>
      <c r="O49" s="544"/>
      <c r="P49" s="544"/>
      <c r="Q49" s="544"/>
      <c r="R49" s="544"/>
      <c r="S49" s="545"/>
      <c r="T49" s="526"/>
      <c r="U49" s="527"/>
      <c r="V49" s="527"/>
      <c r="W49" s="527"/>
      <c r="X49" s="527"/>
      <c r="Y49" s="527"/>
      <c r="Z49" s="527"/>
      <c r="AA49" s="528"/>
      <c r="AB49" s="53"/>
      <c r="AC49" s="274"/>
      <c r="AD49" s="274"/>
      <c r="AE49" s="274"/>
      <c r="AF49" s="274"/>
      <c r="AG49" s="274"/>
      <c r="AH49" s="274"/>
      <c r="AI49" s="274"/>
      <c r="AJ49" s="49"/>
      <c r="AK49" s="49"/>
      <c r="AL49" s="49"/>
      <c r="AM49" s="49"/>
      <c r="AN49" s="49"/>
      <c r="AO49" s="52"/>
      <c r="AP49" s="6"/>
    </row>
    <row r="50" spans="1:42">
      <c r="A50" s="543"/>
      <c r="B50" s="544"/>
      <c r="C50" s="544"/>
      <c r="D50" s="544"/>
      <c r="E50" s="544"/>
      <c r="F50" s="544"/>
      <c r="G50" s="544"/>
      <c r="H50" s="544"/>
      <c r="I50" s="544"/>
      <c r="J50" s="544"/>
      <c r="K50" s="544"/>
      <c r="L50" s="544"/>
      <c r="M50" s="544"/>
      <c r="N50" s="544"/>
      <c r="O50" s="544"/>
      <c r="P50" s="544"/>
      <c r="Q50" s="544"/>
      <c r="R50" s="544"/>
      <c r="S50" s="545"/>
      <c r="T50" s="532" t="str">
        <f>Genel!D12</f>
        <v>xxx</v>
      </c>
      <c r="U50" s="533"/>
      <c r="V50" s="533"/>
      <c r="W50" s="533"/>
      <c r="X50" s="533"/>
      <c r="Y50" s="533"/>
      <c r="Z50" s="533"/>
      <c r="AA50" s="534"/>
      <c r="AB50" s="532" t="str">
        <f>Genel!D12</f>
        <v>xxx</v>
      </c>
      <c r="AC50" s="533"/>
      <c r="AD50" s="533"/>
      <c r="AE50" s="533"/>
      <c r="AF50" s="533"/>
      <c r="AG50" s="533"/>
      <c r="AH50" s="533"/>
      <c r="AI50" s="533"/>
      <c r="AJ50" s="533"/>
      <c r="AK50" s="533"/>
      <c r="AL50" s="533"/>
      <c r="AM50" s="533"/>
      <c r="AN50" s="533"/>
      <c r="AO50" s="534"/>
      <c r="AP50" s="6"/>
    </row>
    <row r="51" spans="1:42">
      <c r="A51" s="543"/>
      <c r="B51" s="544"/>
      <c r="C51" s="544"/>
      <c r="D51" s="544"/>
      <c r="E51" s="544"/>
      <c r="F51" s="544"/>
      <c r="G51" s="544"/>
      <c r="H51" s="544"/>
      <c r="I51" s="544"/>
      <c r="J51" s="544"/>
      <c r="K51" s="544"/>
      <c r="L51" s="544"/>
      <c r="M51" s="544"/>
      <c r="N51" s="544"/>
      <c r="O51" s="544"/>
      <c r="P51" s="544"/>
      <c r="Q51" s="544"/>
      <c r="R51" s="544"/>
      <c r="S51" s="545"/>
      <c r="T51" s="514" t="s">
        <v>238</v>
      </c>
      <c r="U51" s="515"/>
      <c r="V51" s="515"/>
      <c r="W51" s="515"/>
      <c r="X51" s="515"/>
      <c r="Y51" s="515"/>
      <c r="Z51" s="515"/>
      <c r="AA51" s="516"/>
      <c r="AB51" s="514" t="str">
        <f>Genel!D11</f>
        <v>xxx</v>
      </c>
      <c r="AC51" s="515"/>
      <c r="AD51" s="515"/>
      <c r="AE51" s="515"/>
      <c r="AF51" s="515"/>
      <c r="AG51" s="515"/>
      <c r="AH51" s="515"/>
      <c r="AI51" s="515"/>
      <c r="AJ51" s="515"/>
      <c r="AK51" s="515"/>
      <c r="AL51" s="515"/>
      <c r="AM51" s="515"/>
      <c r="AN51" s="515"/>
      <c r="AO51" s="516"/>
      <c r="AP51" s="6"/>
    </row>
    <row r="52" spans="1:42" ht="18.75" customHeight="1">
      <c r="A52" s="546"/>
      <c r="B52" s="547"/>
      <c r="C52" s="547"/>
      <c r="D52" s="547"/>
      <c r="E52" s="547"/>
      <c r="F52" s="547"/>
      <c r="G52" s="547"/>
      <c r="H52" s="547"/>
      <c r="I52" s="547"/>
      <c r="J52" s="547"/>
      <c r="K52" s="547"/>
      <c r="L52" s="547"/>
      <c r="M52" s="547"/>
      <c r="N52" s="547"/>
      <c r="O52" s="547"/>
      <c r="P52" s="547"/>
      <c r="Q52" s="547"/>
      <c r="R52" s="547"/>
      <c r="S52" s="548"/>
      <c r="T52" s="529" t="str">
        <f>Genel!D14</f>
        <v>2. Yabancı Dil Fransızca Zümresi</v>
      </c>
      <c r="U52" s="530"/>
      <c r="V52" s="530"/>
      <c r="W52" s="530"/>
      <c r="X52" s="530"/>
      <c r="Y52" s="530"/>
      <c r="Z52" s="530"/>
      <c r="AA52" s="531"/>
      <c r="AB52" s="517" t="s">
        <v>14</v>
      </c>
      <c r="AC52" s="518"/>
      <c r="AD52" s="518"/>
      <c r="AE52" s="518"/>
      <c r="AF52" s="518"/>
      <c r="AG52" s="518"/>
      <c r="AH52" s="518"/>
      <c r="AI52" s="518"/>
      <c r="AJ52" s="518"/>
      <c r="AK52" s="518"/>
      <c r="AL52" s="518"/>
      <c r="AM52" s="518"/>
      <c r="AN52" s="518"/>
      <c r="AO52" s="519"/>
      <c r="AP52" s="6"/>
    </row>
  </sheetData>
  <sheetProtection formatCells="0" formatColumns="0" formatRows="0" insertColumns="0" insertRows="0" insertHyperlinks="0" deleteColumns="0" deleteRows="0" sort="0" autoFilter="0" pivotTables="0"/>
  <mergeCells count="53">
    <mergeCell ref="A47:S52"/>
    <mergeCell ref="AB50:AO50"/>
    <mergeCell ref="T51:AA51"/>
    <mergeCell ref="AB51:AO51"/>
    <mergeCell ref="T52:AA52"/>
    <mergeCell ref="AB52:AO52"/>
    <mergeCell ref="T50:AA50"/>
    <mergeCell ref="T47:AA47"/>
    <mergeCell ref="T48:AA48"/>
    <mergeCell ref="T49:AA49"/>
    <mergeCell ref="G43:H43"/>
    <mergeCell ref="G44:H44"/>
    <mergeCell ref="K44:Q44"/>
    <mergeCell ref="A46:S46"/>
    <mergeCell ref="AB46:AO46"/>
    <mergeCell ref="T46:AA46"/>
    <mergeCell ref="A21:F21"/>
    <mergeCell ref="AN21:AN22"/>
    <mergeCell ref="AO21:AO22"/>
    <mergeCell ref="A22:F22"/>
    <mergeCell ref="Z37:AM37"/>
    <mergeCell ref="A24:AO24"/>
    <mergeCell ref="A20:F20"/>
    <mergeCell ref="A17:B17"/>
    <mergeCell ref="A18:F18"/>
    <mergeCell ref="A19:F19"/>
    <mergeCell ref="A16:B16"/>
    <mergeCell ref="A1:AI1"/>
    <mergeCell ref="A12:B12"/>
    <mergeCell ref="A13:B13"/>
    <mergeCell ref="A14:B14"/>
    <mergeCell ref="A15:B15"/>
    <mergeCell ref="D3:E3"/>
    <mergeCell ref="N3:R3"/>
    <mergeCell ref="V3:X3"/>
    <mergeCell ref="A6:F6"/>
    <mergeCell ref="A11:B11"/>
    <mergeCell ref="A7:F7"/>
    <mergeCell ref="A8:B8"/>
    <mergeCell ref="A9:B9"/>
    <mergeCell ref="A10:B10"/>
    <mergeCell ref="AN6:AO6"/>
    <mergeCell ref="G37:H37"/>
    <mergeCell ref="K37:V37"/>
    <mergeCell ref="G40:H40"/>
    <mergeCell ref="G41:H41"/>
    <mergeCell ref="U38:V38"/>
    <mergeCell ref="G42:H42"/>
    <mergeCell ref="G38:H38"/>
    <mergeCell ref="G39:H39"/>
    <mergeCell ref="K38:R38"/>
    <mergeCell ref="S38:T38"/>
    <mergeCell ref="I39:J39"/>
  </mergeCells>
  <dataValidations count="2">
    <dataValidation type="decimal" allowBlank="1" showInputMessage="1" showErrorMessage="1" errorTitle="Değer fazlası ahatası" error="10'dan fazla bir değer girişi yaptınız." sqref="G7:AM7">
      <formula1>0</formula1>
      <formula2>50</formula2>
    </dataValidation>
    <dataValidation type="decimal" allowBlank="1" showInputMessage="1" showErrorMessage="1" errorTitle="Yanlış Değer Girişi" error="Puan değerinin üstünde bir not girdiniz." sqref="S9:AM17 G9:Q17">
      <formula1>0</formula1>
      <formula2>G$7</formula2>
    </dataValidation>
  </dataValidations>
  <printOptions horizontalCentered="1"/>
  <pageMargins left="0.21135265700483091" right="9.5108695652173919E-2" top="0.26" bottom="0.19" header="0.27" footer="0.19685039370078741"/>
  <pageSetup paperSize="9" scale="70" orientation="portrait" r:id="rId1"/>
  <headerFooter alignWithMargins="0"/>
  <ignoredErrors>
    <ignoredError sqref="G6:AM7"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S53"/>
  <sheetViews>
    <sheetView topLeftCell="A11" zoomScale="80" zoomScaleNormal="80" zoomScalePageLayoutView="69" workbookViewId="0">
      <selection activeCell="AS9" sqref="AS9"/>
    </sheetView>
  </sheetViews>
  <sheetFormatPr baseColWidth="10" defaultColWidth="9.140625" defaultRowHeight="12.75"/>
  <cols>
    <col min="1" max="1" width="1.5703125" style="3" customWidth="1"/>
    <col min="2" max="2" width="2.28515625" style="19" customWidth="1"/>
    <col min="3" max="3" width="5.28515625" style="19" customWidth="1"/>
    <col min="4" max="4" width="15.140625" style="19" customWidth="1"/>
    <col min="5" max="5" width="13.28515625" style="19" customWidth="1"/>
    <col min="6" max="6" width="2.28515625" style="19" customWidth="1"/>
    <col min="7" max="9" width="3.85546875" style="19" customWidth="1"/>
    <col min="10" max="10" width="4" style="19" customWidth="1"/>
    <col min="11" max="39" width="3.85546875" style="19" customWidth="1"/>
    <col min="40" max="41" width="4.5703125" style="19" customWidth="1"/>
    <col min="42" max="42" width="1.5703125" style="19" customWidth="1"/>
    <col min="43" max="43" width="2.42578125" style="3" bestFit="1" customWidth="1"/>
    <col min="44" max="16384" width="9.140625" style="3"/>
  </cols>
  <sheetData>
    <row r="1" spans="1:45" ht="27.75" customHeight="1" thickBot="1">
      <c r="A1" s="549" t="str">
        <f>Genel!D15</f>
        <v>Vefa  Lisesi Ortak Sınav Değerlendirme Formu</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622"/>
      <c r="AK1" s="622"/>
      <c r="AL1" s="622"/>
      <c r="AM1" s="622"/>
      <c r="AN1" s="622"/>
      <c r="AO1" s="622"/>
      <c r="AP1" s="622"/>
    </row>
    <row r="2" spans="1:45" ht="9.6" customHeight="1">
      <c r="A2" s="4"/>
      <c r="B2" s="5"/>
      <c r="C2" s="5"/>
      <c r="D2" s="5"/>
      <c r="E2" s="5"/>
      <c r="F2" s="5"/>
      <c r="G2" s="5"/>
      <c r="H2" s="5"/>
      <c r="I2" s="5"/>
      <c r="J2" s="5"/>
      <c r="K2" s="5"/>
      <c r="L2" s="98"/>
      <c r="M2" s="5"/>
      <c r="N2" s="5"/>
      <c r="O2" s="5"/>
      <c r="P2" s="5"/>
      <c r="Q2" s="5"/>
      <c r="R2" s="5"/>
      <c r="S2" s="5"/>
      <c r="T2" s="5"/>
      <c r="U2" s="5"/>
      <c r="V2" s="5"/>
      <c r="W2" s="5"/>
      <c r="X2" s="5"/>
      <c r="Y2" s="5"/>
      <c r="Z2" s="5"/>
      <c r="AA2" s="98"/>
      <c r="AB2" s="5"/>
      <c r="AC2" s="5"/>
      <c r="AD2" s="5"/>
      <c r="AE2" s="5"/>
      <c r="AF2" s="5"/>
      <c r="AG2" s="5"/>
      <c r="AH2" s="5"/>
      <c r="AI2" s="99"/>
      <c r="AJ2" s="3"/>
      <c r="AK2" s="3"/>
      <c r="AL2" s="3"/>
      <c r="AM2" s="3"/>
      <c r="AN2" s="3"/>
      <c r="AO2" s="3"/>
      <c r="AP2" s="3"/>
    </row>
    <row r="3" spans="1:45" s="91" customFormat="1" ht="21" customHeight="1">
      <c r="A3" s="105"/>
      <c r="B3" s="82" t="s">
        <v>6</v>
      </c>
      <c r="C3" s="83"/>
      <c r="D3" s="491" t="str">
        <f>Genel!D2</f>
        <v>SEÇMELİ 2. YABANCI DİL - FRANSIZCA</v>
      </c>
      <c r="E3" s="491"/>
      <c r="F3" s="82" t="s">
        <v>66</v>
      </c>
      <c r="G3" s="87"/>
      <c r="H3" s="192" t="s">
        <v>168</v>
      </c>
      <c r="I3" s="193"/>
      <c r="J3" s="82" t="s">
        <v>3</v>
      </c>
      <c r="K3" s="84"/>
      <c r="L3" s="85"/>
      <c r="M3" s="92">
        <v>9</v>
      </c>
      <c r="N3" s="493" t="s">
        <v>128</v>
      </c>
      <c r="O3" s="494"/>
      <c r="P3" s="494"/>
      <c r="Q3" s="494"/>
      <c r="R3" s="494"/>
      <c r="S3" s="92">
        <v>9</v>
      </c>
      <c r="T3" s="83" t="s">
        <v>72</v>
      </c>
      <c r="U3" s="87"/>
      <c r="V3" s="495">
        <v>41653</v>
      </c>
      <c r="W3" s="495"/>
      <c r="X3" s="496"/>
      <c r="Y3" s="82" t="s">
        <v>73</v>
      </c>
      <c r="Z3" s="83"/>
      <c r="AA3" s="83"/>
      <c r="AB3" s="191" t="str">
        <f>Genel!D5</f>
        <v>1.</v>
      </c>
      <c r="AC3" s="86" t="s">
        <v>4</v>
      </c>
      <c r="AD3" s="86"/>
      <c r="AE3" s="87"/>
      <c r="AF3" s="191" t="s">
        <v>38</v>
      </c>
      <c r="AG3" s="86" t="s">
        <v>5</v>
      </c>
      <c r="AH3" s="88"/>
      <c r="AI3" s="103"/>
      <c r="AJ3" s="89"/>
      <c r="AK3" s="90"/>
    </row>
    <row r="4" spans="1:45" ht="9.75" customHeight="1" thickBot="1">
      <c r="A4" s="8"/>
      <c r="B4" s="9"/>
      <c r="C4" s="9"/>
      <c r="D4" s="10"/>
      <c r="E4" s="10"/>
      <c r="F4" s="10"/>
      <c r="G4" s="10"/>
      <c r="H4" s="10"/>
      <c r="I4" s="10"/>
      <c r="J4" s="10"/>
      <c r="K4" s="11"/>
      <c r="L4" s="10"/>
      <c r="M4" s="214">
        <f>M3</f>
        <v>9</v>
      </c>
      <c r="N4" s="10"/>
      <c r="O4" s="12"/>
      <c r="P4" s="11"/>
      <c r="Q4" s="9"/>
      <c r="R4" s="9"/>
      <c r="S4" s="9"/>
      <c r="T4" s="13"/>
      <c r="U4" s="11"/>
      <c r="V4" s="10"/>
      <c r="W4" s="10"/>
      <c r="X4" s="10"/>
      <c r="Y4" s="10"/>
      <c r="Z4" s="14"/>
      <c r="AA4" s="14"/>
      <c r="AB4" s="14"/>
      <c r="AC4" s="14"/>
      <c r="AD4" s="14"/>
      <c r="AE4" s="11"/>
      <c r="AF4" s="9"/>
      <c r="AG4" s="9"/>
      <c r="AH4" s="9"/>
      <c r="AI4" s="104"/>
      <c r="AJ4" s="3"/>
      <c r="AK4" s="3"/>
      <c r="AL4" s="3"/>
      <c r="AM4" s="3"/>
      <c r="AN4" s="3"/>
      <c r="AO4" s="3"/>
      <c r="AP4" s="3"/>
    </row>
    <row r="5" spans="1:45" ht="16.5" customHeight="1">
      <c r="A5" s="174" t="s">
        <v>113</v>
      </c>
      <c r="B5" s="26"/>
      <c r="C5" s="27"/>
      <c r="D5" s="27"/>
      <c r="E5" s="27"/>
      <c r="F5" s="27"/>
      <c r="G5" s="27"/>
      <c r="H5" s="27"/>
      <c r="I5" s="27"/>
      <c r="J5" s="27"/>
      <c r="K5" s="27"/>
      <c r="L5" s="27"/>
      <c r="M5" s="27"/>
      <c r="N5" s="27"/>
      <c r="O5" s="27"/>
      <c r="P5" s="27"/>
      <c r="Q5" s="27"/>
      <c r="R5" s="27"/>
      <c r="S5" s="6"/>
      <c r="T5" s="6"/>
      <c r="U5" s="6"/>
      <c r="V5" s="6"/>
      <c r="W5" s="6"/>
      <c r="X5" s="6"/>
      <c r="Y5" s="6"/>
      <c r="Z5" s="6"/>
      <c r="AA5" s="6"/>
      <c r="AB5" s="155" t="str">
        <f>CONCATENATE(AB3,AC3," ",AF3,AG3)</f>
        <v>1.DÖNEM 3.YAZILI</v>
      </c>
      <c r="AC5" s="6"/>
      <c r="AD5" s="6"/>
      <c r="AE5" s="6"/>
      <c r="AF5" s="6"/>
      <c r="AG5" s="6"/>
      <c r="AH5" s="6"/>
      <c r="AI5" s="6"/>
      <c r="AJ5" s="3"/>
      <c r="AK5" s="3"/>
      <c r="AL5" s="3"/>
      <c r="AM5" s="3"/>
      <c r="AN5" s="3"/>
      <c r="AO5" s="3"/>
      <c r="AP5" s="3"/>
    </row>
    <row r="6" spans="1:45" ht="118.5" customHeight="1">
      <c r="A6" s="472" t="s">
        <v>70</v>
      </c>
      <c r="B6" s="473"/>
      <c r="C6" s="473"/>
      <c r="D6" s="473"/>
      <c r="E6" s="473"/>
      <c r="F6" s="474"/>
      <c r="G6" s="355" t="str">
        <f>IF(Konular!G10=0," ",Konular!G10)</f>
        <v xml:space="preserve"> </v>
      </c>
      <c r="H6" s="355" t="str">
        <f>IF(Konular!H10=0," ",Konular!H10)</f>
        <v xml:space="preserve"> </v>
      </c>
      <c r="I6" s="355" t="str">
        <f>IF(Konular!I10=0," ",Konular!I10)</f>
        <v xml:space="preserve"> </v>
      </c>
      <c r="J6" s="355" t="str">
        <f>IF(Konular!J10=0," ",Konular!J10)</f>
        <v xml:space="preserve"> </v>
      </c>
      <c r="K6" s="355" t="str">
        <f>IF(Konular!K10=0," ",Konular!K10)</f>
        <v xml:space="preserve"> </v>
      </c>
      <c r="L6" s="355" t="str">
        <f>IF(Konular!L10=0," ",Konular!L10)</f>
        <v xml:space="preserve"> </v>
      </c>
      <c r="M6" s="355" t="str">
        <f>IF(Konular!M10=0," ",Konular!M10)</f>
        <v xml:space="preserve"> </v>
      </c>
      <c r="N6" s="355" t="str">
        <f>IF(Konular!N10=0," ",Konular!N10)</f>
        <v xml:space="preserve"> </v>
      </c>
      <c r="O6" s="355" t="str">
        <f>IF(Konular!O10=0," ",Konular!O10)</f>
        <v xml:space="preserve"> </v>
      </c>
      <c r="P6" s="355" t="str">
        <f>IF(Konular!P10=0," ",Konular!P10)</f>
        <v xml:space="preserve"> </v>
      </c>
      <c r="Q6" s="355" t="str">
        <f>IF(Konular!Q10=0," ",Konular!Q10)</f>
        <v xml:space="preserve"> </v>
      </c>
      <c r="R6" s="355" t="str">
        <f>IF(Konular!R10=0," ",Konular!R10)</f>
        <v xml:space="preserve"> </v>
      </c>
      <c r="S6" s="355" t="str">
        <f>IF(Konular!S10=0," ",Konular!S10)</f>
        <v xml:space="preserve"> </v>
      </c>
      <c r="T6" s="355" t="str">
        <f>IF(Konular!T10=0," ",Konular!T10)</f>
        <v xml:space="preserve"> </v>
      </c>
      <c r="U6" s="355" t="str">
        <f>IF(Konular!U10=0," ",Konular!U10)</f>
        <v xml:space="preserve"> </v>
      </c>
      <c r="V6" s="355" t="str">
        <f>IF(Konular!V10=0," ",Konular!V10)</f>
        <v xml:space="preserve"> </v>
      </c>
      <c r="W6" s="355" t="str">
        <f>IF(Konular!W10=0," ",Konular!W10)</f>
        <v xml:space="preserve"> </v>
      </c>
      <c r="X6" s="355" t="str">
        <f>IF(Konular!X10=0," ",Konular!X210)</f>
        <v xml:space="preserve"> </v>
      </c>
      <c r="Y6" s="355" t="str">
        <f>IF(Konular!Y10=0," ",Konular!Y10)</f>
        <v xml:space="preserve"> </v>
      </c>
      <c r="Z6" s="355" t="str">
        <f>IF(Konular!Z10=0," ",Konular!Z10)</f>
        <v xml:space="preserve"> </v>
      </c>
      <c r="AA6" s="355" t="str">
        <f>IF(Konular!AA10=0," ",Konular!AA10)</f>
        <v xml:space="preserve"> </v>
      </c>
      <c r="AB6" s="355" t="str">
        <f>IF(Konular!AB10=0," ",Konular!AB10)</f>
        <v xml:space="preserve"> </v>
      </c>
      <c r="AC6" s="355" t="str">
        <f>IF(Konular!AC10=0," ",Konular!AC10)</f>
        <v xml:space="preserve"> </v>
      </c>
      <c r="AD6" s="355" t="str">
        <f>IF(Konular!AD10=0," ",Konular!AD10)</f>
        <v xml:space="preserve"> </v>
      </c>
      <c r="AE6" s="355" t="str">
        <f>IF(Konular!AE10=0," ",Konular!AE10)</f>
        <v xml:space="preserve"> </v>
      </c>
      <c r="AF6" s="355" t="str">
        <f>IF(Konular!AF10=0," ",Konular!AF10)</f>
        <v xml:space="preserve"> </v>
      </c>
      <c r="AG6" s="355" t="str">
        <f>IF(Konular!AG10=0," ",Konular!A10)</f>
        <v xml:space="preserve"> </v>
      </c>
      <c r="AH6" s="355" t="str">
        <f>IF(Konular!AH10=0," ",Konular!AH10)</f>
        <v xml:space="preserve"> </v>
      </c>
      <c r="AI6" s="355" t="str">
        <f>IF(Konular!AI10=0," ",Konular!AI10)</f>
        <v xml:space="preserve"> </v>
      </c>
      <c r="AJ6" s="355" t="str">
        <f>IF(Konular!AJ10=0," ",Konular!AJ10)</f>
        <v xml:space="preserve"> </v>
      </c>
      <c r="AK6" s="355" t="str">
        <f>IF(Konular!AK10=0," ",Konular!AK10)</f>
        <v xml:space="preserve"> </v>
      </c>
      <c r="AL6" s="355" t="str">
        <f>IF(Konular!AL10=0," ",Konular!AL10)</f>
        <v xml:space="preserve"> </v>
      </c>
      <c r="AM6" s="355" t="str">
        <f>IF(Konular!AM10=0," ",Konular!AM10)</f>
        <v xml:space="preserve"> </v>
      </c>
      <c r="AN6" s="475" t="s">
        <v>116</v>
      </c>
      <c r="AO6" s="476"/>
      <c r="AP6" s="15"/>
    </row>
    <row r="7" spans="1:45" ht="16.5">
      <c r="A7" s="469" t="s">
        <v>71</v>
      </c>
      <c r="B7" s="470"/>
      <c r="C7" s="470"/>
      <c r="D7" s="470"/>
      <c r="E7" s="470"/>
      <c r="F7" s="471"/>
      <c r="G7" s="356">
        <f>Konular!G11</f>
        <v>3</v>
      </c>
      <c r="H7" s="356">
        <f>Konular!H11</f>
        <v>3</v>
      </c>
      <c r="I7" s="356">
        <f>Konular!I11</f>
        <v>3</v>
      </c>
      <c r="J7" s="356">
        <f>Konular!J11</f>
        <v>3</v>
      </c>
      <c r="K7" s="356">
        <f>Konular!K11</f>
        <v>3</v>
      </c>
      <c r="L7" s="356">
        <f>Konular!L11</f>
        <v>3</v>
      </c>
      <c r="M7" s="356">
        <f>Konular!M11</f>
        <v>3</v>
      </c>
      <c r="N7" s="356">
        <f>Konular!N11</f>
        <v>3</v>
      </c>
      <c r="O7" s="356">
        <f>Konular!O11</f>
        <v>3</v>
      </c>
      <c r="P7" s="356">
        <f>Konular!P11</f>
        <v>3</v>
      </c>
      <c r="Q7" s="356">
        <f>Konular!Q11</f>
        <v>3</v>
      </c>
      <c r="R7" s="356">
        <f>Konular!R11</f>
        <v>3</v>
      </c>
      <c r="S7" s="356">
        <f>Konular!S11</f>
        <v>3</v>
      </c>
      <c r="T7" s="356">
        <f>Konular!T11</f>
        <v>3</v>
      </c>
      <c r="U7" s="356">
        <f>Konular!U11</f>
        <v>3</v>
      </c>
      <c r="V7" s="356">
        <f>Konular!V11</f>
        <v>3</v>
      </c>
      <c r="W7" s="356">
        <f>Konular!W11</f>
        <v>3</v>
      </c>
      <c r="X7" s="356">
        <f>Konular!X11</f>
        <v>3</v>
      </c>
      <c r="Y7" s="356">
        <f>Konular!Y11</f>
        <v>3</v>
      </c>
      <c r="Z7" s="356">
        <f>Konular!Z11</f>
        <v>3</v>
      </c>
      <c r="AA7" s="356">
        <f>Konular!AA11</f>
        <v>3</v>
      </c>
      <c r="AB7" s="356">
        <f>Konular!AB11</f>
        <v>3</v>
      </c>
      <c r="AC7" s="356">
        <f>Konular!AC11</f>
        <v>3</v>
      </c>
      <c r="AD7" s="356">
        <f>Konular!AD11</f>
        <v>3</v>
      </c>
      <c r="AE7" s="356">
        <f>Konular!AE11</f>
        <v>3</v>
      </c>
      <c r="AF7" s="356">
        <f>Konular!AF11</f>
        <v>3</v>
      </c>
      <c r="AG7" s="356">
        <f>Konular!AG11</f>
        <v>3</v>
      </c>
      <c r="AH7" s="356">
        <f>Konular!AH11</f>
        <v>3</v>
      </c>
      <c r="AI7" s="356">
        <f>Konular!AI11</f>
        <v>3</v>
      </c>
      <c r="AJ7" s="356">
        <f>Konular!AD11</f>
        <v>3</v>
      </c>
      <c r="AK7" s="356">
        <f>Konular!AK11</f>
        <v>3</v>
      </c>
      <c r="AL7" s="356">
        <f>Konular!AL11</f>
        <v>3</v>
      </c>
      <c r="AM7" s="356">
        <f>Konular!AM11</f>
        <v>4</v>
      </c>
      <c r="AN7" s="357">
        <f>IF(SUM(G7:AM7)&lt;=100,SUM(G7:AM7),"HATA")</f>
        <v>100</v>
      </c>
      <c r="AO7" s="337">
        <f>AN7</f>
        <v>100</v>
      </c>
      <c r="AP7" s="16"/>
    </row>
    <row r="8" spans="1:45" s="238" customFormat="1" ht="39.6" customHeight="1">
      <c r="A8" s="615" t="s">
        <v>1</v>
      </c>
      <c r="B8" s="616"/>
      <c r="C8" s="233" t="s">
        <v>67</v>
      </c>
      <c r="D8" s="234" t="s">
        <v>68</v>
      </c>
      <c r="E8" s="235" t="s">
        <v>69</v>
      </c>
      <c r="F8" s="236" t="s">
        <v>111</v>
      </c>
      <c r="G8" s="171" t="s">
        <v>40</v>
      </c>
      <c r="H8" s="172" t="s">
        <v>41</v>
      </c>
      <c r="I8" s="172" t="s">
        <v>42</v>
      </c>
      <c r="J8" s="172" t="s">
        <v>43</v>
      </c>
      <c r="K8" s="172" t="s">
        <v>44</v>
      </c>
      <c r="L8" s="172" t="s">
        <v>45</v>
      </c>
      <c r="M8" s="172" t="s">
        <v>46</v>
      </c>
      <c r="N8" s="172" t="s">
        <v>47</v>
      </c>
      <c r="O8" s="172" t="s">
        <v>48</v>
      </c>
      <c r="P8" s="172" t="s">
        <v>49</v>
      </c>
      <c r="Q8" s="172" t="s">
        <v>50</v>
      </c>
      <c r="R8" s="172" t="s">
        <v>51</v>
      </c>
      <c r="S8" s="172" t="s">
        <v>52</v>
      </c>
      <c r="T8" s="172" t="s">
        <v>53</v>
      </c>
      <c r="U8" s="172" t="s">
        <v>54</v>
      </c>
      <c r="V8" s="172" t="s">
        <v>55</v>
      </c>
      <c r="W8" s="172" t="s">
        <v>56</v>
      </c>
      <c r="X8" s="172" t="s">
        <v>57</v>
      </c>
      <c r="Y8" s="172" t="s">
        <v>58</v>
      </c>
      <c r="Z8" s="172" t="s">
        <v>59</v>
      </c>
      <c r="AA8" s="172" t="s">
        <v>60</v>
      </c>
      <c r="AB8" s="172" t="s">
        <v>61</v>
      </c>
      <c r="AC8" s="172" t="s">
        <v>62</v>
      </c>
      <c r="AD8" s="172" t="s">
        <v>63</v>
      </c>
      <c r="AE8" s="172" t="s">
        <v>64</v>
      </c>
      <c r="AF8" s="172" t="s">
        <v>213</v>
      </c>
      <c r="AG8" s="172" t="s">
        <v>214</v>
      </c>
      <c r="AH8" s="172" t="s">
        <v>215</v>
      </c>
      <c r="AI8" s="172" t="s">
        <v>216</v>
      </c>
      <c r="AJ8" s="172" t="s">
        <v>217</v>
      </c>
      <c r="AK8" s="172" t="s">
        <v>218</v>
      </c>
      <c r="AL8" s="172" t="s">
        <v>219</v>
      </c>
      <c r="AM8" s="172" t="s">
        <v>220</v>
      </c>
      <c r="AN8" s="336" t="s">
        <v>112</v>
      </c>
      <c r="AO8" s="337" t="s">
        <v>22</v>
      </c>
      <c r="AP8" s="237"/>
    </row>
    <row r="9" spans="1:45" ht="12" customHeight="1">
      <c r="A9" s="506"/>
      <c r="B9" s="507"/>
      <c r="C9" s="116"/>
      <c r="D9" s="117"/>
      <c r="E9" s="211"/>
      <c r="F9" s="196"/>
      <c r="G9" s="114"/>
      <c r="H9" s="114"/>
      <c r="I9" s="114"/>
      <c r="J9" s="114"/>
      <c r="K9" s="114"/>
      <c r="L9" s="114"/>
      <c r="M9" s="114"/>
      <c r="N9" s="114"/>
      <c r="O9" s="114"/>
      <c r="P9" s="114"/>
      <c r="Q9" s="115"/>
      <c r="R9" s="169"/>
      <c r="S9" s="115"/>
      <c r="T9" s="115"/>
      <c r="U9" s="115"/>
      <c r="V9" s="115"/>
      <c r="W9" s="115"/>
      <c r="X9" s="115"/>
      <c r="Y9" s="115"/>
      <c r="Z9" s="115"/>
      <c r="AA9" s="115"/>
      <c r="AB9" s="115"/>
      <c r="AC9" s="115"/>
      <c r="AD9" s="115"/>
      <c r="AE9" s="115"/>
      <c r="AF9" s="115"/>
      <c r="AG9" s="115"/>
      <c r="AH9" s="115"/>
      <c r="AI9" s="115"/>
      <c r="AJ9" s="115"/>
      <c r="AK9" s="115"/>
      <c r="AL9" s="115"/>
      <c r="AM9" s="115"/>
      <c r="AN9" s="331" t="str">
        <f t="shared" ref="AN9:AN17" si="0">IF(OR(A9="",G9=""),"",SUM(G9:AM9))</f>
        <v/>
      </c>
      <c r="AO9" s="332" t="str">
        <f t="shared" ref="AO9:AO17" si="1">IF(OR(A9="",G9=""),"",ROUND(AN9,0))</f>
        <v/>
      </c>
      <c r="AP9" s="17"/>
    </row>
    <row r="10" spans="1:45" ht="12" customHeight="1">
      <c r="A10" s="487"/>
      <c r="B10" s="488"/>
      <c r="C10" s="113"/>
      <c r="D10" s="194"/>
      <c r="E10" s="162"/>
      <c r="F10" s="196"/>
      <c r="G10" s="118"/>
      <c r="H10" s="118"/>
      <c r="I10" s="118"/>
      <c r="J10" s="118"/>
      <c r="K10" s="118"/>
      <c r="L10" s="118"/>
      <c r="M10" s="118"/>
      <c r="N10" s="118"/>
      <c r="O10" s="118"/>
      <c r="P10" s="118"/>
      <c r="Q10" s="119"/>
      <c r="R10" s="170"/>
      <c r="S10" s="119"/>
      <c r="T10" s="119"/>
      <c r="U10" s="119"/>
      <c r="V10" s="119"/>
      <c r="W10" s="119"/>
      <c r="X10" s="119"/>
      <c r="Y10" s="119"/>
      <c r="Z10" s="119"/>
      <c r="AA10" s="119"/>
      <c r="AB10" s="119"/>
      <c r="AC10" s="119"/>
      <c r="AD10" s="119"/>
      <c r="AE10" s="119"/>
      <c r="AF10" s="119"/>
      <c r="AG10" s="119"/>
      <c r="AH10" s="119"/>
      <c r="AI10" s="119"/>
      <c r="AJ10" s="119"/>
      <c r="AK10" s="119"/>
      <c r="AL10" s="119"/>
      <c r="AM10" s="119"/>
      <c r="AN10" s="331" t="str">
        <f t="shared" si="0"/>
        <v/>
      </c>
      <c r="AO10" s="332" t="str">
        <f t="shared" si="1"/>
        <v/>
      </c>
      <c r="AP10" s="17"/>
      <c r="AS10" s="100"/>
    </row>
    <row r="11" spans="1:45" ht="12" customHeight="1">
      <c r="A11" s="506"/>
      <c r="B11" s="507"/>
      <c r="C11" s="113"/>
      <c r="D11" s="194"/>
      <c r="E11" s="162"/>
      <c r="F11" s="196"/>
      <c r="G11" s="114"/>
      <c r="H11" s="114"/>
      <c r="I11" s="114"/>
      <c r="J11" s="114"/>
      <c r="K11" s="114"/>
      <c r="L11" s="114"/>
      <c r="M11" s="114"/>
      <c r="N11" s="114"/>
      <c r="O11" s="114"/>
      <c r="P11" s="114"/>
      <c r="Q11" s="115"/>
      <c r="R11" s="169"/>
      <c r="S11" s="115"/>
      <c r="T11" s="115"/>
      <c r="U11" s="115"/>
      <c r="V11" s="115"/>
      <c r="W11" s="115"/>
      <c r="X11" s="115"/>
      <c r="Y11" s="115"/>
      <c r="Z11" s="115"/>
      <c r="AA11" s="115"/>
      <c r="AB11" s="115"/>
      <c r="AC11" s="115"/>
      <c r="AD11" s="115"/>
      <c r="AE11" s="115"/>
      <c r="AF11" s="115"/>
      <c r="AG11" s="115"/>
      <c r="AH11" s="115"/>
      <c r="AI11" s="115"/>
      <c r="AJ11" s="115"/>
      <c r="AK11" s="115"/>
      <c r="AL11" s="115"/>
      <c r="AM11" s="115"/>
      <c r="AN11" s="331" t="str">
        <f t="shared" si="0"/>
        <v/>
      </c>
      <c r="AO11" s="332" t="str">
        <f t="shared" si="1"/>
        <v/>
      </c>
      <c r="AP11" s="17"/>
    </row>
    <row r="12" spans="1:45" ht="12" customHeight="1">
      <c r="A12" s="487"/>
      <c r="B12" s="488"/>
      <c r="C12" s="113"/>
      <c r="D12" s="194"/>
      <c r="E12" s="162"/>
      <c r="F12" s="196"/>
      <c r="G12" s="118"/>
      <c r="H12" s="118"/>
      <c r="I12" s="118"/>
      <c r="J12" s="118"/>
      <c r="K12" s="118"/>
      <c r="L12" s="118"/>
      <c r="M12" s="118"/>
      <c r="N12" s="118"/>
      <c r="O12" s="118"/>
      <c r="P12" s="118"/>
      <c r="Q12" s="119"/>
      <c r="R12" s="170"/>
      <c r="S12" s="119"/>
      <c r="T12" s="119"/>
      <c r="U12" s="119"/>
      <c r="V12" s="119"/>
      <c r="W12" s="119"/>
      <c r="X12" s="119"/>
      <c r="Y12" s="119"/>
      <c r="Z12" s="119"/>
      <c r="AA12" s="119"/>
      <c r="AB12" s="119"/>
      <c r="AC12" s="119"/>
      <c r="AD12" s="119"/>
      <c r="AE12" s="119"/>
      <c r="AF12" s="119"/>
      <c r="AG12" s="119"/>
      <c r="AH12" s="119"/>
      <c r="AI12" s="119"/>
      <c r="AJ12" s="119"/>
      <c r="AK12" s="119"/>
      <c r="AL12" s="119"/>
      <c r="AM12" s="119"/>
      <c r="AN12" s="331" t="str">
        <f t="shared" si="0"/>
        <v/>
      </c>
      <c r="AO12" s="332" t="str">
        <f t="shared" si="1"/>
        <v/>
      </c>
      <c r="AP12" s="17"/>
    </row>
    <row r="13" spans="1:45" ht="12" customHeight="1">
      <c r="A13" s="506"/>
      <c r="B13" s="507"/>
      <c r="C13" s="116"/>
      <c r="D13" s="117"/>
      <c r="E13" s="211"/>
      <c r="F13" s="196"/>
      <c r="G13" s="114"/>
      <c r="H13" s="114"/>
      <c r="I13" s="114"/>
      <c r="J13" s="114"/>
      <c r="K13" s="114"/>
      <c r="L13" s="114"/>
      <c r="M13" s="114"/>
      <c r="N13" s="114"/>
      <c r="O13" s="114"/>
      <c r="P13" s="114"/>
      <c r="Q13" s="115"/>
      <c r="R13" s="169"/>
      <c r="S13" s="115"/>
      <c r="T13" s="115"/>
      <c r="U13" s="115"/>
      <c r="V13" s="115"/>
      <c r="W13" s="115"/>
      <c r="X13" s="115"/>
      <c r="Y13" s="115"/>
      <c r="Z13" s="115"/>
      <c r="AA13" s="115"/>
      <c r="AB13" s="115"/>
      <c r="AC13" s="115"/>
      <c r="AD13" s="115"/>
      <c r="AE13" s="115"/>
      <c r="AF13" s="115"/>
      <c r="AG13" s="115"/>
      <c r="AH13" s="115"/>
      <c r="AI13" s="115"/>
      <c r="AJ13" s="115"/>
      <c r="AK13" s="115"/>
      <c r="AL13" s="115"/>
      <c r="AM13" s="115"/>
      <c r="AN13" s="331" t="str">
        <f t="shared" si="0"/>
        <v/>
      </c>
      <c r="AO13" s="332" t="str">
        <f t="shared" si="1"/>
        <v/>
      </c>
      <c r="AP13" s="17"/>
    </row>
    <row r="14" spans="1:45" ht="12" customHeight="1">
      <c r="A14" s="487"/>
      <c r="B14" s="488"/>
      <c r="C14" s="113"/>
      <c r="D14" s="194"/>
      <c r="E14" s="162"/>
      <c r="F14" s="196"/>
      <c r="G14" s="118"/>
      <c r="H14" s="118"/>
      <c r="I14" s="118"/>
      <c r="J14" s="118"/>
      <c r="K14" s="118"/>
      <c r="L14" s="118"/>
      <c r="M14" s="118"/>
      <c r="N14" s="118"/>
      <c r="O14" s="118"/>
      <c r="P14" s="118"/>
      <c r="Q14" s="119"/>
      <c r="R14" s="170"/>
      <c r="S14" s="119"/>
      <c r="T14" s="119"/>
      <c r="U14" s="119"/>
      <c r="V14" s="119"/>
      <c r="W14" s="119"/>
      <c r="X14" s="119"/>
      <c r="Y14" s="119"/>
      <c r="Z14" s="119"/>
      <c r="AA14" s="119"/>
      <c r="AB14" s="119"/>
      <c r="AC14" s="119"/>
      <c r="AD14" s="119"/>
      <c r="AE14" s="119"/>
      <c r="AF14" s="119"/>
      <c r="AG14" s="119"/>
      <c r="AH14" s="119"/>
      <c r="AI14" s="119"/>
      <c r="AJ14" s="119"/>
      <c r="AK14" s="119"/>
      <c r="AL14" s="119"/>
      <c r="AM14" s="119"/>
      <c r="AN14" s="331" t="str">
        <f t="shared" si="0"/>
        <v/>
      </c>
      <c r="AO14" s="332" t="str">
        <f t="shared" si="1"/>
        <v/>
      </c>
      <c r="AP14" s="17"/>
    </row>
    <row r="15" spans="1:45" ht="12" customHeight="1">
      <c r="A15" s="506"/>
      <c r="B15" s="507"/>
      <c r="C15" s="113"/>
      <c r="D15" s="194"/>
      <c r="E15" s="162"/>
      <c r="F15" s="196"/>
      <c r="G15" s="114"/>
      <c r="H15" s="114"/>
      <c r="I15" s="114"/>
      <c r="J15" s="114"/>
      <c r="K15" s="114"/>
      <c r="L15" s="114"/>
      <c r="M15" s="114"/>
      <c r="N15" s="114"/>
      <c r="O15" s="114"/>
      <c r="P15" s="114"/>
      <c r="Q15" s="115"/>
      <c r="R15" s="169"/>
      <c r="S15" s="115"/>
      <c r="T15" s="115"/>
      <c r="U15" s="115"/>
      <c r="V15" s="115"/>
      <c r="W15" s="115"/>
      <c r="X15" s="115"/>
      <c r="Y15" s="115"/>
      <c r="Z15" s="115"/>
      <c r="AA15" s="115"/>
      <c r="AB15" s="115"/>
      <c r="AC15" s="115"/>
      <c r="AD15" s="115"/>
      <c r="AE15" s="115"/>
      <c r="AF15" s="115"/>
      <c r="AG15" s="115"/>
      <c r="AH15" s="115"/>
      <c r="AI15" s="115"/>
      <c r="AJ15" s="115"/>
      <c r="AK15" s="115"/>
      <c r="AL15" s="115"/>
      <c r="AM15" s="115"/>
      <c r="AN15" s="331" t="str">
        <f t="shared" si="0"/>
        <v/>
      </c>
      <c r="AO15" s="332" t="str">
        <f t="shared" si="1"/>
        <v/>
      </c>
      <c r="AP15" s="17"/>
    </row>
    <row r="16" spans="1:45" ht="12" customHeight="1">
      <c r="A16" s="487"/>
      <c r="B16" s="488"/>
      <c r="C16" s="116"/>
      <c r="D16" s="117"/>
      <c r="E16" s="211"/>
      <c r="F16" s="196"/>
      <c r="G16" s="118"/>
      <c r="H16" s="118"/>
      <c r="I16" s="118"/>
      <c r="J16" s="118"/>
      <c r="K16" s="118"/>
      <c r="L16" s="118"/>
      <c r="M16" s="118"/>
      <c r="N16" s="118"/>
      <c r="O16" s="118"/>
      <c r="P16" s="118"/>
      <c r="Q16" s="119"/>
      <c r="R16" s="170"/>
      <c r="S16" s="119"/>
      <c r="T16" s="119"/>
      <c r="U16" s="119"/>
      <c r="V16" s="119"/>
      <c r="W16" s="119"/>
      <c r="X16" s="119"/>
      <c r="Y16" s="119"/>
      <c r="Z16" s="119"/>
      <c r="AA16" s="119"/>
      <c r="AB16" s="119"/>
      <c r="AC16" s="119"/>
      <c r="AD16" s="119"/>
      <c r="AE16" s="119"/>
      <c r="AF16" s="119"/>
      <c r="AG16" s="119"/>
      <c r="AH16" s="119"/>
      <c r="AI16" s="119"/>
      <c r="AJ16" s="119"/>
      <c r="AK16" s="119"/>
      <c r="AL16" s="119"/>
      <c r="AM16" s="119"/>
      <c r="AN16" s="331" t="str">
        <f t="shared" si="0"/>
        <v/>
      </c>
      <c r="AO16" s="332" t="str">
        <f t="shared" si="1"/>
        <v/>
      </c>
      <c r="AP16" s="17"/>
    </row>
    <row r="17" spans="1:42" ht="12" customHeight="1">
      <c r="A17" s="506"/>
      <c r="B17" s="507"/>
      <c r="C17" s="116"/>
      <c r="D17" s="117"/>
      <c r="E17" s="211"/>
      <c r="F17" s="196"/>
      <c r="G17" s="114"/>
      <c r="H17" s="114"/>
      <c r="I17" s="114"/>
      <c r="J17" s="114"/>
      <c r="K17" s="114"/>
      <c r="L17" s="114"/>
      <c r="M17" s="114"/>
      <c r="N17" s="114"/>
      <c r="O17" s="114"/>
      <c r="P17" s="114"/>
      <c r="Q17" s="115"/>
      <c r="R17" s="169"/>
      <c r="S17" s="115"/>
      <c r="T17" s="115"/>
      <c r="U17" s="115"/>
      <c r="V17" s="115"/>
      <c r="W17" s="115"/>
      <c r="X17" s="115"/>
      <c r="Y17" s="115"/>
      <c r="Z17" s="115"/>
      <c r="AA17" s="115"/>
      <c r="AB17" s="115"/>
      <c r="AC17" s="115"/>
      <c r="AD17" s="115"/>
      <c r="AE17" s="115"/>
      <c r="AF17" s="115"/>
      <c r="AG17" s="115"/>
      <c r="AH17" s="115"/>
      <c r="AI17" s="115"/>
      <c r="AJ17" s="115"/>
      <c r="AK17" s="115"/>
      <c r="AL17" s="115"/>
      <c r="AM17" s="115"/>
      <c r="AN17" s="331" t="str">
        <f t="shared" si="0"/>
        <v/>
      </c>
      <c r="AO17" s="332" t="str">
        <f t="shared" si="1"/>
        <v/>
      </c>
      <c r="AP17" s="17"/>
    </row>
    <row r="18" spans="1:42" ht="15.75" customHeight="1">
      <c r="A18" s="552" t="s">
        <v>0</v>
      </c>
      <c r="B18" s="553"/>
      <c r="C18" s="553"/>
      <c r="D18" s="553"/>
      <c r="E18" s="553"/>
      <c r="F18" s="554"/>
      <c r="G18" s="343">
        <f t="shared" ref="G18:AM18" si="2">IF(OR(G7="",COUNTIF(G9:G17,"&gt;"&amp;G7)&gt;0),"H",SUM(G9:G17))</f>
        <v>0</v>
      </c>
      <c r="H18" s="343">
        <f t="shared" si="2"/>
        <v>0</v>
      </c>
      <c r="I18" s="343">
        <f t="shared" si="2"/>
        <v>0</v>
      </c>
      <c r="J18" s="343">
        <f t="shared" si="2"/>
        <v>0</v>
      </c>
      <c r="K18" s="343">
        <f t="shared" si="2"/>
        <v>0</v>
      </c>
      <c r="L18" s="343">
        <f t="shared" si="2"/>
        <v>0</v>
      </c>
      <c r="M18" s="343">
        <f t="shared" si="2"/>
        <v>0</v>
      </c>
      <c r="N18" s="343">
        <f t="shared" si="2"/>
        <v>0</v>
      </c>
      <c r="O18" s="343">
        <f t="shared" si="2"/>
        <v>0</v>
      </c>
      <c r="P18" s="343">
        <f t="shared" si="2"/>
        <v>0</v>
      </c>
      <c r="Q18" s="343">
        <f t="shared" si="2"/>
        <v>0</v>
      </c>
      <c r="R18" s="343">
        <f t="shared" si="2"/>
        <v>0</v>
      </c>
      <c r="S18" s="343">
        <f t="shared" si="2"/>
        <v>0</v>
      </c>
      <c r="T18" s="343">
        <f t="shared" si="2"/>
        <v>0</v>
      </c>
      <c r="U18" s="343">
        <f t="shared" si="2"/>
        <v>0</v>
      </c>
      <c r="V18" s="343">
        <f t="shared" si="2"/>
        <v>0</v>
      </c>
      <c r="W18" s="343">
        <f t="shared" si="2"/>
        <v>0</v>
      </c>
      <c r="X18" s="343">
        <f t="shared" si="2"/>
        <v>0</v>
      </c>
      <c r="Y18" s="343">
        <f t="shared" si="2"/>
        <v>0</v>
      </c>
      <c r="Z18" s="343">
        <f t="shared" si="2"/>
        <v>0</v>
      </c>
      <c r="AA18" s="343">
        <f t="shared" si="2"/>
        <v>0</v>
      </c>
      <c r="AB18" s="343">
        <f t="shared" si="2"/>
        <v>0</v>
      </c>
      <c r="AC18" s="343">
        <f t="shared" si="2"/>
        <v>0</v>
      </c>
      <c r="AD18" s="343">
        <f t="shared" si="2"/>
        <v>0</v>
      </c>
      <c r="AE18" s="343">
        <f t="shared" si="2"/>
        <v>0</v>
      </c>
      <c r="AF18" s="343">
        <f t="shared" si="2"/>
        <v>0</v>
      </c>
      <c r="AG18" s="343">
        <f t="shared" si="2"/>
        <v>0</v>
      </c>
      <c r="AH18" s="343">
        <f t="shared" si="2"/>
        <v>0</v>
      </c>
      <c r="AI18" s="343">
        <f t="shared" si="2"/>
        <v>0</v>
      </c>
      <c r="AJ18" s="343">
        <f t="shared" si="2"/>
        <v>0</v>
      </c>
      <c r="AK18" s="343">
        <f t="shared" si="2"/>
        <v>0</v>
      </c>
      <c r="AL18" s="343">
        <f t="shared" si="2"/>
        <v>0</v>
      </c>
      <c r="AM18" s="343">
        <f t="shared" si="2"/>
        <v>0</v>
      </c>
      <c r="AN18" s="331">
        <f>IF(SUM(G18:AM18)=SUM(AN9:AN17),SUM(G18:AM18),"hata var")</f>
        <v>0</v>
      </c>
      <c r="AO18" s="430">
        <f>ROUND(AN18,0)</f>
        <v>0</v>
      </c>
      <c r="AP18" s="17"/>
    </row>
    <row r="19" spans="1:42" ht="14.25">
      <c r="A19" s="552" t="s">
        <v>2</v>
      </c>
      <c r="B19" s="553"/>
      <c r="C19" s="553"/>
      <c r="D19" s="553"/>
      <c r="E19" s="553"/>
      <c r="F19" s="554"/>
      <c r="G19" s="344" t="str">
        <f t="shared" ref="G19:AB19" si="3">IF(COUNTBLANK(G9:G17)=ROWS(G9:G17)," ",AVERAGE(G9:G17)*10)</f>
        <v xml:space="preserve"> </v>
      </c>
      <c r="H19" s="344" t="str">
        <f t="shared" si="3"/>
        <v xml:space="preserve"> </v>
      </c>
      <c r="I19" s="344" t="str">
        <f t="shared" si="3"/>
        <v xml:space="preserve"> </v>
      </c>
      <c r="J19" s="344" t="str">
        <f t="shared" si="3"/>
        <v xml:space="preserve"> </v>
      </c>
      <c r="K19" s="344" t="str">
        <f t="shared" si="3"/>
        <v xml:space="preserve"> </v>
      </c>
      <c r="L19" s="344" t="str">
        <f t="shared" si="3"/>
        <v xml:space="preserve"> </v>
      </c>
      <c r="M19" s="344" t="str">
        <f t="shared" si="3"/>
        <v xml:space="preserve"> </v>
      </c>
      <c r="N19" s="344" t="str">
        <f t="shared" si="3"/>
        <v xml:space="preserve"> </v>
      </c>
      <c r="O19" s="344" t="str">
        <f t="shared" si="3"/>
        <v xml:space="preserve"> </v>
      </c>
      <c r="P19" s="344" t="str">
        <f t="shared" si="3"/>
        <v xml:space="preserve"> </v>
      </c>
      <c r="Q19" s="344" t="str">
        <f t="shared" si="3"/>
        <v xml:space="preserve"> </v>
      </c>
      <c r="R19" s="344" t="str">
        <f t="shared" si="3"/>
        <v xml:space="preserve"> </v>
      </c>
      <c r="S19" s="344" t="str">
        <f t="shared" si="3"/>
        <v xml:space="preserve"> </v>
      </c>
      <c r="T19" s="344" t="str">
        <f t="shared" si="3"/>
        <v xml:space="preserve"> </v>
      </c>
      <c r="U19" s="344" t="str">
        <f t="shared" si="3"/>
        <v xml:space="preserve"> </v>
      </c>
      <c r="V19" s="344" t="str">
        <f t="shared" si="3"/>
        <v xml:space="preserve"> </v>
      </c>
      <c r="W19" s="344" t="str">
        <f t="shared" si="3"/>
        <v xml:space="preserve"> </v>
      </c>
      <c r="X19" s="344" t="str">
        <f t="shared" si="3"/>
        <v xml:space="preserve"> </v>
      </c>
      <c r="Y19" s="344" t="str">
        <f t="shared" si="3"/>
        <v xml:space="preserve"> </v>
      </c>
      <c r="Z19" s="344" t="str">
        <f t="shared" si="3"/>
        <v xml:space="preserve"> </v>
      </c>
      <c r="AA19" s="344" t="str">
        <f t="shared" si="3"/>
        <v xml:space="preserve"> </v>
      </c>
      <c r="AB19" s="344" t="str">
        <f t="shared" si="3"/>
        <v xml:space="preserve"> </v>
      </c>
      <c r="AC19" s="344"/>
      <c r="AD19" s="344"/>
      <c r="AE19" s="344"/>
      <c r="AF19" s="344"/>
      <c r="AG19" s="344"/>
      <c r="AH19" s="344"/>
      <c r="AI19" s="344"/>
      <c r="AJ19" s="344" t="str">
        <f>IF(COUNTBLANK(AJ9:AJ17)=ROWS(AJ9:AJ17)," ",AVERAGE(AJ9:AJ17)*10)</f>
        <v xml:space="preserve"> </v>
      </c>
      <c r="AK19" s="344"/>
      <c r="AL19" s="344" t="str">
        <f>IF(COUNTBLANK(AL9:AL17)=ROWS(AL9:AL17)," ",AVERAGE(AL9:AL17)*10)</f>
        <v xml:space="preserve"> </v>
      </c>
      <c r="AM19" s="344" t="str">
        <f>IF(COUNTBLANK(AM9:AM17)=ROWS(AM9:AM17)," ",AVERAGE(AM9:AM17)*10)</f>
        <v xml:space="preserve"> </v>
      </c>
      <c r="AN19" s="339" t="e">
        <f>IF(OR(G19="0",G19=""),"0",ROUND(AVERAGE(G19:AM19),1))</f>
        <v>#DIV/0!</v>
      </c>
      <c r="AO19" s="340" t="e">
        <f>AN19</f>
        <v>#DIV/0!</v>
      </c>
      <c r="AP19" s="17"/>
    </row>
    <row r="20" spans="1:42" s="29" customFormat="1" ht="13.5" customHeight="1">
      <c r="A20" s="478" t="s">
        <v>101</v>
      </c>
      <c r="B20" s="479"/>
      <c r="C20" s="479"/>
      <c r="D20" s="479"/>
      <c r="E20" s="479"/>
      <c r="F20" s="480"/>
      <c r="G20" s="345" t="str">
        <f t="shared" ref="G20:Q20" si="4">IF(COUNTBLANK(G9:G17)=ROWS(G9:G17)," ",AVERAGE(G9:G17))</f>
        <v xml:space="preserve"> </v>
      </c>
      <c r="H20" s="346" t="str">
        <f t="shared" si="4"/>
        <v xml:space="preserve"> </v>
      </c>
      <c r="I20" s="346" t="str">
        <f t="shared" si="4"/>
        <v xml:space="preserve"> </v>
      </c>
      <c r="J20" s="346" t="str">
        <f t="shared" si="4"/>
        <v xml:space="preserve"> </v>
      </c>
      <c r="K20" s="346" t="str">
        <f t="shared" si="4"/>
        <v xml:space="preserve"> </v>
      </c>
      <c r="L20" s="346" t="str">
        <f t="shared" si="4"/>
        <v xml:space="preserve"> </v>
      </c>
      <c r="M20" s="346" t="str">
        <f t="shared" si="4"/>
        <v xml:space="preserve"> </v>
      </c>
      <c r="N20" s="346" t="str">
        <f t="shared" si="4"/>
        <v xml:space="preserve"> </v>
      </c>
      <c r="O20" s="346" t="str">
        <f t="shared" si="4"/>
        <v xml:space="preserve"> </v>
      </c>
      <c r="P20" s="346" t="str">
        <f t="shared" si="4"/>
        <v xml:space="preserve"> </v>
      </c>
      <c r="Q20" s="346" t="str">
        <f t="shared" si="4"/>
        <v xml:space="preserve"> </v>
      </c>
      <c r="R20" s="347"/>
      <c r="S20" s="346" t="str">
        <f t="shared" ref="S20:AB20" si="5">IF(COUNTBLANK(S9:S17)=ROWS(S9:S17)," ",AVERAGE(S9:S17))</f>
        <v xml:space="preserve"> </v>
      </c>
      <c r="T20" s="346" t="str">
        <f t="shared" si="5"/>
        <v xml:space="preserve"> </v>
      </c>
      <c r="U20" s="346" t="str">
        <f t="shared" si="5"/>
        <v xml:space="preserve"> </v>
      </c>
      <c r="V20" s="346" t="str">
        <f t="shared" si="5"/>
        <v xml:space="preserve"> </v>
      </c>
      <c r="W20" s="346" t="str">
        <f t="shared" si="5"/>
        <v xml:space="preserve"> </v>
      </c>
      <c r="X20" s="346" t="str">
        <f t="shared" si="5"/>
        <v xml:space="preserve"> </v>
      </c>
      <c r="Y20" s="346" t="str">
        <f t="shared" si="5"/>
        <v xml:space="preserve"> </v>
      </c>
      <c r="Z20" s="346" t="str">
        <f t="shared" si="5"/>
        <v xml:space="preserve"> </v>
      </c>
      <c r="AA20" s="346" t="str">
        <f t="shared" si="5"/>
        <v xml:space="preserve"> </v>
      </c>
      <c r="AB20" s="346" t="str">
        <f t="shared" si="5"/>
        <v xml:space="preserve"> </v>
      </c>
      <c r="AC20" s="346"/>
      <c r="AD20" s="346"/>
      <c r="AE20" s="346"/>
      <c r="AF20" s="346"/>
      <c r="AG20" s="346"/>
      <c r="AH20" s="346"/>
      <c r="AI20" s="346"/>
      <c r="AJ20" s="346" t="str">
        <f>IF(COUNTBLANK(AJ9:AJ17)=ROWS(AJ9:AJ17)," ",AVERAGE(AJ9:AJ17))</f>
        <v xml:space="preserve"> </v>
      </c>
      <c r="AK20" s="346"/>
      <c r="AL20" s="346" t="str">
        <f>IF(COUNTBLANK(AL9:AL17)=ROWS(AL9:AL17)," ",AVERAGE(AL9:AL17))</f>
        <v xml:space="preserve"> </v>
      </c>
      <c r="AM20" s="346" t="str">
        <f>IF(COUNTBLANK(AM9:AM17)=ROWS(AM9:AM17)," ",AVERAGE(AM9:AM17))</f>
        <v xml:space="preserve"> </v>
      </c>
      <c r="AN20" s="431" t="e">
        <f>IF(COUNTIF(AN9:AN17," ")=ROWS(AN9:AN17)," ",AVERAGE(AN9:AN17))</f>
        <v>#DIV/0!</v>
      </c>
      <c r="AO20" s="432" t="e">
        <f>IF(COUNTIF(AO9:AO17," ")=ROWS(AO9:AO17)," ",AVERAGE(AO9:AO17))</f>
        <v>#DIV/0!</v>
      </c>
    </row>
    <row r="21" spans="1:42" s="29" customFormat="1" ht="13.15" customHeight="1">
      <c r="A21" s="481" t="s">
        <v>114</v>
      </c>
      <c r="B21" s="619"/>
      <c r="C21" s="619"/>
      <c r="D21" s="619"/>
      <c r="E21" s="619"/>
      <c r="F21" s="620"/>
      <c r="G21" s="349" t="str">
        <f t="shared" ref="G21:Q21" si="6">IF(COUNTBLANK(G9:G17)=ROWS(G9:G17)," ",IF(COUNTIF(G9:G17,G7:G7)=0,"YOK",COUNTIF(G9:G17,G7)))</f>
        <v xml:space="preserve"> </v>
      </c>
      <c r="H21" s="350" t="str">
        <f t="shared" si="6"/>
        <v xml:space="preserve"> </v>
      </c>
      <c r="I21" s="350" t="str">
        <f t="shared" si="6"/>
        <v xml:space="preserve"> </v>
      </c>
      <c r="J21" s="350" t="str">
        <f t="shared" si="6"/>
        <v xml:space="preserve"> </v>
      </c>
      <c r="K21" s="350" t="str">
        <f t="shared" si="6"/>
        <v xml:space="preserve"> </v>
      </c>
      <c r="L21" s="350" t="str">
        <f t="shared" si="6"/>
        <v xml:space="preserve"> </v>
      </c>
      <c r="M21" s="350" t="str">
        <f t="shared" si="6"/>
        <v xml:space="preserve"> </v>
      </c>
      <c r="N21" s="350" t="str">
        <f t="shared" si="6"/>
        <v xml:space="preserve"> </v>
      </c>
      <c r="O21" s="350" t="str">
        <f t="shared" si="6"/>
        <v xml:space="preserve"> </v>
      </c>
      <c r="P21" s="350" t="str">
        <f t="shared" si="6"/>
        <v xml:space="preserve"> </v>
      </c>
      <c r="Q21" s="350" t="str">
        <f t="shared" si="6"/>
        <v xml:space="preserve"> </v>
      </c>
      <c r="R21" s="351"/>
      <c r="S21" s="350" t="str">
        <f t="shared" ref="S21:AB21" si="7">IF(COUNTBLANK(S9:S17)=ROWS(S9:S17)," ",IF(COUNTIF(S9:S17,S7:S7)=0,"YOK",COUNTIF(S9:S17,S7)))</f>
        <v xml:space="preserve"> </v>
      </c>
      <c r="T21" s="350" t="str">
        <f t="shared" si="7"/>
        <v xml:space="preserve"> </v>
      </c>
      <c r="U21" s="350" t="str">
        <f t="shared" si="7"/>
        <v xml:space="preserve"> </v>
      </c>
      <c r="V21" s="350" t="str">
        <f t="shared" si="7"/>
        <v xml:space="preserve"> </v>
      </c>
      <c r="W21" s="350" t="str">
        <f t="shared" si="7"/>
        <v xml:space="preserve"> </v>
      </c>
      <c r="X21" s="350" t="str">
        <f t="shared" si="7"/>
        <v xml:space="preserve"> </v>
      </c>
      <c r="Y21" s="350" t="str">
        <f t="shared" si="7"/>
        <v xml:space="preserve"> </v>
      </c>
      <c r="Z21" s="350" t="str">
        <f t="shared" si="7"/>
        <v xml:space="preserve"> </v>
      </c>
      <c r="AA21" s="350" t="str">
        <f t="shared" si="7"/>
        <v xml:space="preserve"> </v>
      </c>
      <c r="AB21" s="350" t="str">
        <f t="shared" si="7"/>
        <v xml:space="preserve"> </v>
      </c>
      <c r="AC21" s="350"/>
      <c r="AD21" s="350"/>
      <c r="AE21" s="350"/>
      <c r="AF21" s="350"/>
      <c r="AG21" s="350"/>
      <c r="AH21" s="350"/>
      <c r="AI21" s="350"/>
      <c r="AJ21" s="350" t="str">
        <f>IF(COUNTBLANK(AJ9:AJ17)=ROWS(AJ9:AJ17)," ",IF(COUNTIF(AJ9:AJ17,AJ7:AJ7)=0,"YOK",COUNTIF(AJ9:AJ17,AJ7)))</f>
        <v xml:space="preserve"> </v>
      </c>
      <c r="AK21" s="350"/>
      <c r="AL21" s="350" t="str">
        <f>IF(COUNTBLANK(AL9:AL17)=ROWS(AL9:AL17)," ",IF(COUNTIF(AL9:AL17,AL7:AL7)=0,"YOK",COUNTIF(AL9:AL17,AL7)))</f>
        <v xml:space="preserve"> </v>
      </c>
      <c r="AM21" s="350" t="str">
        <f>IF(COUNTBLANK(AM9:AM17)=ROWS(AM9:AM17)," ",IF(COUNTIF(AM9:AM17,AM7:AM7)=0,"YOK",COUNTIF(AM9:AM17,AM7)))</f>
        <v xml:space="preserve"> </v>
      </c>
      <c r="AN21" s="564"/>
      <c r="AO21" s="504"/>
    </row>
    <row r="22" spans="1:42" s="29" customFormat="1" ht="13.5">
      <c r="A22" s="621" t="s">
        <v>115</v>
      </c>
      <c r="B22" s="482"/>
      <c r="C22" s="482"/>
      <c r="D22" s="482"/>
      <c r="E22" s="482"/>
      <c r="F22" s="483"/>
      <c r="G22" s="352" t="str">
        <f t="shared" ref="G22:Q22" si="8">IF(COUNTBLANK(G9:G17)=ROWS(G9:G17)," ",IF(COUNTIF(G9:G17,0)=0,"YOK",COUNTIF(G9:G17,0)))</f>
        <v xml:space="preserve"> </v>
      </c>
      <c r="H22" s="353" t="str">
        <f t="shared" si="8"/>
        <v xml:space="preserve"> </v>
      </c>
      <c r="I22" s="353" t="str">
        <f t="shared" si="8"/>
        <v xml:space="preserve"> </v>
      </c>
      <c r="J22" s="353" t="str">
        <f t="shared" si="8"/>
        <v xml:space="preserve"> </v>
      </c>
      <c r="K22" s="353" t="str">
        <f t="shared" si="8"/>
        <v xml:space="preserve"> </v>
      </c>
      <c r="L22" s="353" t="str">
        <f t="shared" si="8"/>
        <v xml:space="preserve"> </v>
      </c>
      <c r="M22" s="353" t="str">
        <f t="shared" si="8"/>
        <v xml:space="preserve"> </v>
      </c>
      <c r="N22" s="353" t="str">
        <f t="shared" si="8"/>
        <v xml:space="preserve"> </v>
      </c>
      <c r="O22" s="353" t="str">
        <f t="shared" si="8"/>
        <v xml:space="preserve"> </v>
      </c>
      <c r="P22" s="353" t="str">
        <f t="shared" si="8"/>
        <v xml:space="preserve"> </v>
      </c>
      <c r="Q22" s="353" t="str">
        <f t="shared" si="8"/>
        <v xml:space="preserve"> </v>
      </c>
      <c r="R22" s="354"/>
      <c r="S22" s="353" t="str">
        <f t="shared" ref="S22:AB22" si="9">IF(COUNTBLANK(S9:S17)=ROWS(S9:S17)," ",IF(COUNTIF(S9:S17,0)=0,"YOK",COUNTIF(S9:S17,0)))</f>
        <v xml:space="preserve"> </v>
      </c>
      <c r="T22" s="353" t="str">
        <f t="shared" si="9"/>
        <v xml:space="preserve"> </v>
      </c>
      <c r="U22" s="353" t="str">
        <f t="shared" si="9"/>
        <v xml:space="preserve"> </v>
      </c>
      <c r="V22" s="353" t="str">
        <f t="shared" si="9"/>
        <v xml:space="preserve"> </v>
      </c>
      <c r="W22" s="353" t="str">
        <f t="shared" si="9"/>
        <v xml:space="preserve"> </v>
      </c>
      <c r="X22" s="353" t="str">
        <f t="shared" si="9"/>
        <v xml:space="preserve"> </v>
      </c>
      <c r="Y22" s="353" t="str">
        <f t="shared" si="9"/>
        <v xml:space="preserve"> </v>
      </c>
      <c r="Z22" s="353" t="str">
        <f t="shared" si="9"/>
        <v xml:space="preserve"> </v>
      </c>
      <c r="AA22" s="353" t="str">
        <f t="shared" si="9"/>
        <v xml:space="preserve"> </v>
      </c>
      <c r="AB22" s="353" t="str">
        <f t="shared" si="9"/>
        <v xml:space="preserve"> </v>
      </c>
      <c r="AC22" s="353"/>
      <c r="AD22" s="353"/>
      <c r="AE22" s="353"/>
      <c r="AF22" s="353"/>
      <c r="AG22" s="353"/>
      <c r="AH22" s="353"/>
      <c r="AI22" s="353"/>
      <c r="AJ22" s="353" t="str">
        <f>IF(COUNTBLANK(AJ9:AJ17)=ROWS(AJ9:AJ17)," ",IF(COUNTIF(AJ9:AJ17,0)=0,"YOK",COUNTIF(AJ9:AJ17,0)))</f>
        <v xml:space="preserve"> </v>
      </c>
      <c r="AK22" s="353"/>
      <c r="AL22" s="353" t="str">
        <f>IF(COUNTBLANK(AL9:AL17)=ROWS(AL9:AL17)," ",IF(COUNTIF(AL9:AL17,0)=0,"YOK",COUNTIF(AL9:AL17,0)))</f>
        <v xml:space="preserve"> </v>
      </c>
      <c r="AM22" s="353" t="str">
        <f>IF(COUNTBLANK(AM9:AM17)=ROWS(AM9:AM17)," ",IF(COUNTIF(AM9:AM17,0)=0,"YOK",COUNTIF(AM9:AM17,0)))</f>
        <v xml:space="preserve"> </v>
      </c>
      <c r="AN22" s="565"/>
      <c r="AO22" s="505"/>
    </row>
    <row r="23" spans="1:42" s="29" customFormat="1" ht="6" customHeight="1">
      <c r="A23" s="30"/>
      <c r="B23" s="30"/>
      <c r="C23" s="30"/>
      <c r="D23" s="30"/>
      <c r="E23" s="30"/>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7"/>
      <c r="AM23" s="148"/>
    </row>
    <row r="24" spans="1:42" ht="22.5" customHeight="1">
      <c r="A24" s="581" t="s">
        <v>9</v>
      </c>
      <c r="B24" s="581"/>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1"/>
      <c r="AM24" s="581"/>
      <c r="AN24" s="581"/>
      <c r="AO24" s="581"/>
      <c r="AP24" s="17"/>
    </row>
    <row r="25" spans="1:42" ht="7.5" customHeight="1">
      <c r="A25" s="58"/>
      <c r="B25" s="58"/>
      <c r="C25" s="58"/>
      <c r="D25" s="58"/>
      <c r="E25" s="58"/>
      <c r="F25" s="58"/>
      <c r="G25" s="59">
        <v>1</v>
      </c>
      <c r="H25" s="59">
        <v>2</v>
      </c>
      <c r="I25" s="59">
        <v>3</v>
      </c>
      <c r="J25" s="59">
        <v>4</v>
      </c>
      <c r="K25" s="59">
        <v>5</v>
      </c>
      <c r="L25" s="59">
        <v>6</v>
      </c>
      <c r="M25" s="59">
        <v>7</v>
      </c>
      <c r="N25" s="59">
        <v>8</v>
      </c>
      <c r="O25" s="59">
        <v>9</v>
      </c>
      <c r="P25" s="59">
        <v>10</v>
      </c>
      <c r="Q25" s="59">
        <v>11</v>
      </c>
      <c r="R25" s="59">
        <v>12</v>
      </c>
      <c r="S25" s="59">
        <v>13</v>
      </c>
      <c r="T25" s="59">
        <v>14</v>
      </c>
      <c r="U25" s="59">
        <v>15</v>
      </c>
      <c r="V25" s="59">
        <v>16</v>
      </c>
      <c r="W25" s="59">
        <v>17</v>
      </c>
      <c r="X25" s="59">
        <v>18</v>
      </c>
      <c r="Y25" s="59">
        <v>19</v>
      </c>
      <c r="Z25" s="59">
        <v>20</v>
      </c>
      <c r="AA25" s="59">
        <v>21</v>
      </c>
      <c r="AB25" s="59">
        <v>22</v>
      </c>
      <c r="AC25" s="59"/>
      <c r="AD25" s="59"/>
      <c r="AE25" s="59"/>
      <c r="AF25" s="59"/>
      <c r="AG25" s="59"/>
      <c r="AH25" s="59"/>
      <c r="AI25" s="59"/>
      <c r="AJ25" s="59">
        <v>23</v>
      </c>
      <c r="AK25" s="59"/>
      <c r="AL25" s="59">
        <v>24</v>
      </c>
      <c r="AM25" s="59">
        <v>25</v>
      </c>
      <c r="AN25" s="59"/>
      <c r="AO25" s="59"/>
      <c r="AP25" s="65"/>
    </row>
    <row r="26" spans="1:42" ht="15" customHeight="1">
      <c r="A26" s="60"/>
      <c r="B26" s="61"/>
      <c r="C26" s="61"/>
      <c r="D26" s="61" t="s">
        <v>7</v>
      </c>
      <c r="E26" s="61"/>
      <c r="F26" s="61"/>
      <c r="G26" s="62">
        <f t="shared" ref="G26:Q26" si="10">IF(OR(G18="",G18="H"),0,100)</f>
        <v>100</v>
      </c>
      <c r="H26" s="62">
        <f t="shared" si="10"/>
        <v>100</v>
      </c>
      <c r="I26" s="62">
        <f t="shared" si="10"/>
        <v>100</v>
      </c>
      <c r="J26" s="62">
        <f t="shared" si="10"/>
        <v>100</v>
      </c>
      <c r="K26" s="62">
        <f t="shared" si="10"/>
        <v>100</v>
      </c>
      <c r="L26" s="62">
        <f t="shared" si="10"/>
        <v>100</v>
      </c>
      <c r="M26" s="62">
        <f t="shared" si="10"/>
        <v>100</v>
      </c>
      <c r="N26" s="62">
        <f t="shared" si="10"/>
        <v>100</v>
      </c>
      <c r="O26" s="62">
        <f t="shared" si="10"/>
        <v>100</v>
      </c>
      <c r="P26" s="62">
        <f t="shared" si="10"/>
        <v>100</v>
      </c>
      <c r="Q26" s="62">
        <f t="shared" si="10"/>
        <v>100</v>
      </c>
      <c r="R26" s="62" t="e">
        <f>IF(OR(#REF!="",#REF!="H"),0,100)</f>
        <v>#REF!</v>
      </c>
      <c r="S26" s="62">
        <f t="shared" ref="S26:AB26" si="11">IF(OR(S18="",S18="H"),0,100)</f>
        <v>100</v>
      </c>
      <c r="T26" s="62">
        <f t="shared" si="11"/>
        <v>100</v>
      </c>
      <c r="U26" s="62">
        <f t="shared" si="11"/>
        <v>100</v>
      </c>
      <c r="V26" s="62">
        <f t="shared" si="11"/>
        <v>100</v>
      </c>
      <c r="W26" s="62">
        <f t="shared" si="11"/>
        <v>100</v>
      </c>
      <c r="X26" s="62">
        <f t="shared" si="11"/>
        <v>100</v>
      </c>
      <c r="Y26" s="62">
        <f t="shared" si="11"/>
        <v>100</v>
      </c>
      <c r="Z26" s="62">
        <f t="shared" si="11"/>
        <v>100</v>
      </c>
      <c r="AA26" s="62">
        <f t="shared" si="11"/>
        <v>100</v>
      </c>
      <c r="AB26" s="62">
        <f t="shared" si="11"/>
        <v>100</v>
      </c>
      <c r="AC26" s="62"/>
      <c r="AD26" s="62"/>
      <c r="AE26" s="62"/>
      <c r="AF26" s="62"/>
      <c r="AG26" s="62"/>
      <c r="AH26" s="62"/>
      <c r="AI26" s="62"/>
      <c r="AJ26" s="62">
        <f>IF(OR(AJ18="",AJ18="H"),0,100)</f>
        <v>100</v>
      </c>
      <c r="AK26" s="62"/>
      <c r="AL26" s="62">
        <f>IF(OR(AL18="",AL18="H"),0,100)</f>
        <v>100</v>
      </c>
      <c r="AM26" s="62">
        <f>IF(OR(AM18="",AM18="H"),0,100)</f>
        <v>100</v>
      </c>
      <c r="AN26" s="62"/>
      <c r="AO26" s="62"/>
      <c r="AP26" s="73"/>
    </row>
    <row r="27" spans="1:42" ht="14.25" customHeight="1">
      <c r="A27" s="60"/>
      <c r="B27" s="63"/>
      <c r="C27" s="63"/>
      <c r="D27" s="63" t="s">
        <v>8</v>
      </c>
      <c r="E27" s="63"/>
      <c r="F27" s="63"/>
      <c r="G27" s="64" t="str">
        <f t="shared" ref="G27:Q27" si="12">IF(G19="",0,G19)</f>
        <v xml:space="preserve"> </v>
      </c>
      <c r="H27" s="64" t="str">
        <f t="shared" si="12"/>
        <v xml:space="preserve"> </v>
      </c>
      <c r="I27" s="64" t="str">
        <f t="shared" si="12"/>
        <v xml:space="preserve"> </v>
      </c>
      <c r="J27" s="64" t="str">
        <f t="shared" si="12"/>
        <v xml:space="preserve"> </v>
      </c>
      <c r="K27" s="64" t="str">
        <f t="shared" si="12"/>
        <v xml:space="preserve"> </v>
      </c>
      <c r="L27" s="64" t="str">
        <f t="shared" si="12"/>
        <v xml:space="preserve"> </v>
      </c>
      <c r="M27" s="64" t="str">
        <f t="shared" si="12"/>
        <v xml:space="preserve"> </v>
      </c>
      <c r="N27" s="64" t="str">
        <f t="shared" si="12"/>
        <v xml:space="preserve"> </v>
      </c>
      <c r="O27" s="64" t="str">
        <f t="shared" si="12"/>
        <v xml:space="preserve"> </v>
      </c>
      <c r="P27" s="64" t="str">
        <f t="shared" si="12"/>
        <v xml:space="preserve"> </v>
      </c>
      <c r="Q27" s="64" t="str">
        <f t="shared" si="12"/>
        <v xml:space="preserve"> </v>
      </c>
      <c r="R27" s="64" t="e">
        <f>IF(#REF!="",0,#REF!)</f>
        <v>#REF!</v>
      </c>
      <c r="S27" s="64" t="str">
        <f t="shared" ref="S27:AB27" si="13">IF(S19="",0,S19)</f>
        <v xml:space="preserve"> </v>
      </c>
      <c r="T27" s="64" t="str">
        <f t="shared" si="13"/>
        <v xml:space="preserve"> </v>
      </c>
      <c r="U27" s="64" t="str">
        <f t="shared" si="13"/>
        <v xml:space="preserve"> </v>
      </c>
      <c r="V27" s="64" t="str">
        <f t="shared" si="13"/>
        <v xml:space="preserve"> </v>
      </c>
      <c r="W27" s="64" t="str">
        <f t="shared" si="13"/>
        <v xml:space="preserve"> </v>
      </c>
      <c r="X27" s="64" t="str">
        <f t="shared" si="13"/>
        <v xml:space="preserve"> </v>
      </c>
      <c r="Y27" s="64" t="str">
        <f t="shared" si="13"/>
        <v xml:space="preserve"> </v>
      </c>
      <c r="Z27" s="64" t="str">
        <f t="shared" si="13"/>
        <v xml:space="preserve"> </v>
      </c>
      <c r="AA27" s="64" t="str">
        <f t="shared" si="13"/>
        <v xml:space="preserve"> </v>
      </c>
      <c r="AB27" s="64" t="str">
        <f t="shared" si="13"/>
        <v xml:space="preserve"> </v>
      </c>
      <c r="AC27" s="64"/>
      <c r="AD27" s="64"/>
      <c r="AE27" s="64"/>
      <c r="AF27" s="64"/>
      <c r="AG27" s="64"/>
      <c r="AH27" s="64"/>
      <c r="AI27" s="64"/>
      <c r="AJ27" s="64" t="str">
        <f>IF(AJ19="",0,AJ19)</f>
        <v xml:space="preserve"> </v>
      </c>
      <c r="AK27" s="64"/>
      <c r="AL27" s="64" t="str">
        <f>IF(AL19="",0,AL19)</f>
        <v xml:space="preserve"> </v>
      </c>
      <c r="AM27" s="64" t="str">
        <f>IF(AM19="",0,AM19)</f>
        <v xml:space="preserve"> </v>
      </c>
      <c r="AN27" s="64"/>
      <c r="AO27" s="64"/>
      <c r="AP27" s="74"/>
    </row>
    <row r="28" spans="1:42" ht="14.25" customHeight="1">
      <c r="A28" s="60"/>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28"/>
    </row>
    <row r="29" spans="1:42" s="21" customFormat="1" ht="14.25" customHeight="1">
      <c r="A29" s="24"/>
      <c r="B29" s="25"/>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25"/>
      <c r="AP29" s="1"/>
    </row>
    <row r="30" spans="1:42" s="21" customFormat="1">
      <c r="A30" s="2"/>
      <c r="B30" s="6"/>
      <c r="C30" s="42"/>
      <c r="D30" s="42"/>
      <c r="E30" s="42"/>
      <c r="F30" s="42"/>
      <c r="G30" s="42"/>
      <c r="H30" s="42"/>
      <c r="I30" s="43"/>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6"/>
      <c r="AP30" s="22"/>
    </row>
    <row r="31" spans="1:42" s="21" customFormat="1">
      <c r="A31" s="2"/>
      <c r="B31" s="6"/>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6"/>
      <c r="AP31" s="23"/>
    </row>
    <row r="32" spans="1:42" s="21" customFormat="1">
      <c r="A32" s="2"/>
      <c r="B32" s="6"/>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6"/>
      <c r="AP32" s="23"/>
    </row>
    <row r="33" spans="1:42" s="21" customFormat="1">
      <c r="A33" s="2"/>
      <c r="B33" s="6"/>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6"/>
      <c r="AP33" s="23"/>
    </row>
    <row r="34" spans="1:42" s="21" customFormat="1" ht="9" customHeight="1">
      <c r="A34" s="2"/>
      <c r="B34" s="6"/>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6"/>
      <c r="AP34" s="23"/>
    </row>
    <row r="35" spans="1:42" ht="7.5" customHeight="1">
      <c r="A35" s="127" t="s">
        <v>21</v>
      </c>
      <c r="C35" s="44"/>
      <c r="D35" s="44"/>
      <c r="E35" s="44"/>
      <c r="F35" s="44"/>
      <c r="G35" s="44"/>
      <c r="H35" s="44"/>
      <c r="I35" s="44"/>
      <c r="J35" s="44"/>
      <c r="K35" s="44"/>
      <c r="L35" s="44"/>
      <c r="M35" s="44"/>
      <c r="N35" s="44"/>
      <c r="O35" s="44"/>
      <c r="P35" s="44"/>
      <c r="Q35" s="42"/>
      <c r="R35" s="44"/>
      <c r="S35" s="44"/>
      <c r="T35" s="44"/>
      <c r="U35" s="44"/>
      <c r="V35" s="44"/>
      <c r="W35" s="44"/>
      <c r="X35" s="44"/>
      <c r="Y35" s="44"/>
      <c r="Z35" s="44"/>
      <c r="AA35" s="44"/>
      <c r="AB35" s="44"/>
      <c r="AC35" s="44"/>
      <c r="AD35" s="44"/>
      <c r="AE35" s="44"/>
      <c r="AF35" s="44"/>
      <c r="AG35" s="44"/>
      <c r="AH35" s="44"/>
      <c r="AI35" s="44"/>
      <c r="AJ35" s="46"/>
      <c r="AK35" s="46"/>
      <c r="AL35" s="46"/>
      <c r="AM35" s="46"/>
      <c r="AN35" s="46"/>
      <c r="AO35" s="27"/>
      <c r="AP35" s="47"/>
    </row>
    <row r="36" spans="1:42" ht="4.5" customHeight="1">
      <c r="A36" s="45"/>
      <c r="C36" s="44"/>
      <c r="D36" s="44"/>
      <c r="E36" s="44"/>
      <c r="F36" s="44"/>
      <c r="G36" s="44"/>
      <c r="H36" s="44"/>
      <c r="I36" s="44"/>
      <c r="J36" s="44"/>
      <c r="K36" s="44"/>
      <c r="L36" s="44"/>
      <c r="M36" s="44"/>
      <c r="N36" s="44"/>
      <c r="O36" s="44"/>
      <c r="P36" s="44"/>
      <c r="Q36" s="42"/>
      <c r="R36" s="44"/>
      <c r="S36" s="44"/>
      <c r="T36" s="44"/>
      <c r="U36" s="44"/>
      <c r="V36" s="44"/>
      <c r="W36" s="44"/>
      <c r="X36" s="44"/>
      <c r="Y36" s="44"/>
      <c r="Z36" s="44"/>
      <c r="AA36" s="44"/>
      <c r="AB36" s="44"/>
      <c r="AC36" s="44"/>
      <c r="AD36" s="44"/>
      <c r="AE36" s="44"/>
      <c r="AF36" s="44"/>
      <c r="AG36" s="44"/>
      <c r="AH36" s="44"/>
      <c r="AI36" s="44"/>
      <c r="AJ36" s="46"/>
      <c r="AK36" s="46"/>
      <c r="AL36" s="46"/>
      <c r="AM36" s="46"/>
      <c r="AN36" s="46"/>
      <c r="AO36" s="27"/>
      <c r="AP36" s="47"/>
    </row>
    <row r="37" spans="1:42" ht="15">
      <c r="A37" s="66" t="s">
        <v>35</v>
      </c>
      <c r="B37" s="225"/>
      <c r="C37" s="225"/>
      <c r="D37" s="225"/>
      <c r="E37" s="225"/>
      <c r="F37" s="222" t="s">
        <v>75</v>
      </c>
      <c r="G37" s="582">
        <f>COUNTA(G9:G17)</f>
        <v>0</v>
      </c>
      <c r="H37" s="583"/>
      <c r="I37" s="80"/>
      <c r="J37" s="80"/>
      <c r="K37" s="584" t="s">
        <v>98</v>
      </c>
      <c r="L37" s="585"/>
      <c r="M37" s="585"/>
      <c r="N37" s="585"/>
      <c r="O37" s="585"/>
      <c r="P37" s="585"/>
      <c r="Q37" s="585"/>
      <c r="R37" s="585"/>
      <c r="S37" s="585"/>
      <c r="T37" s="585"/>
      <c r="U37" s="585"/>
      <c r="V37" s="586"/>
      <c r="W37" s="106"/>
      <c r="X37" s="107"/>
      <c r="Y37" s="108" t="s">
        <v>17</v>
      </c>
      <c r="Z37" s="587" t="s">
        <v>104</v>
      </c>
      <c r="AA37" s="588"/>
      <c r="AB37" s="588"/>
      <c r="AC37" s="588"/>
      <c r="AD37" s="588"/>
      <c r="AE37" s="588"/>
      <c r="AF37" s="588"/>
      <c r="AG37" s="588"/>
      <c r="AH37" s="588"/>
      <c r="AI37" s="588"/>
      <c r="AJ37" s="588"/>
      <c r="AK37" s="588"/>
      <c r="AL37" s="588"/>
      <c r="AM37" s="589"/>
      <c r="AO37" s="27"/>
      <c r="AP37" s="47"/>
    </row>
    <row r="38" spans="1:42" ht="14.25">
      <c r="A38" s="67" t="s">
        <v>39</v>
      </c>
      <c r="B38" s="226"/>
      <c r="C38" s="226"/>
      <c r="D38" s="226"/>
      <c r="E38" s="226"/>
      <c r="F38" s="220" t="s">
        <v>75</v>
      </c>
      <c r="G38" s="568">
        <f>COUNTA(D9:D17)-COUNTA(G9:G17)</f>
        <v>0</v>
      </c>
      <c r="H38" s="569"/>
      <c r="I38" s="20"/>
      <c r="J38" s="31"/>
      <c r="K38" s="596" t="s">
        <v>29</v>
      </c>
      <c r="L38" s="597"/>
      <c r="M38" s="597"/>
      <c r="N38" s="597"/>
      <c r="O38" s="597"/>
      <c r="P38" s="597"/>
      <c r="Q38" s="597"/>
      <c r="R38" s="597"/>
      <c r="S38" s="566" t="s">
        <v>90</v>
      </c>
      <c r="T38" s="566"/>
      <c r="U38" s="566" t="s">
        <v>30</v>
      </c>
      <c r="V38" s="567"/>
      <c r="W38" s="106"/>
      <c r="X38" s="107"/>
      <c r="Y38" s="65" t="e">
        <f>IF(G41=": -","0",COUNTIF(AN9:AN17,"&gt;=50")*100/G37)</f>
        <v>#DIV/0!</v>
      </c>
      <c r="Z38" s="137" t="s">
        <v>18</v>
      </c>
      <c r="AA38" s="138"/>
      <c r="AB38" s="138"/>
      <c r="AC38" s="138"/>
      <c r="AD38" s="138"/>
      <c r="AE38" s="138"/>
      <c r="AF38" s="138"/>
      <c r="AG38" s="138"/>
      <c r="AH38" s="138"/>
      <c r="AI38" s="138"/>
      <c r="AJ38" s="139" t="e">
        <f>"%"&amp;ROUND(Y38,0)</f>
        <v>#DIV/0!</v>
      </c>
      <c r="AK38" s="139"/>
      <c r="AL38" s="139"/>
      <c r="AM38" s="140"/>
      <c r="AO38" s="27"/>
      <c r="AP38" s="47"/>
    </row>
    <row r="39" spans="1:42" ht="14.25">
      <c r="A39" s="67" t="s">
        <v>10</v>
      </c>
      <c r="B39" s="226"/>
      <c r="C39" s="226"/>
      <c r="D39" s="226"/>
      <c r="E39" s="226"/>
      <c r="F39" s="220" t="s">
        <v>75</v>
      </c>
      <c r="G39" s="568">
        <f>COUNTIF(AN9:AN17,"&gt;=50")</f>
        <v>0</v>
      </c>
      <c r="H39" s="569"/>
      <c r="I39" s="570"/>
      <c r="J39" s="571"/>
      <c r="K39" s="167" t="s">
        <v>100</v>
      </c>
      <c r="L39" s="168"/>
      <c r="M39" s="122" t="s">
        <v>77</v>
      </c>
      <c r="N39" s="122"/>
      <c r="O39" s="123"/>
      <c r="P39" s="124" t="s">
        <v>86</v>
      </c>
      <c r="Q39" s="81"/>
      <c r="R39" s="132" t="s">
        <v>75</v>
      </c>
      <c r="S39" s="133">
        <f>COUNTIF(AN9:AN17,"&lt;50")</f>
        <v>0</v>
      </c>
      <c r="T39" s="111" t="s">
        <v>76</v>
      </c>
      <c r="U39" s="112" t="s">
        <v>74</v>
      </c>
      <c r="V39" s="153" t="e">
        <f>IF(S39=" "," ",100*S39/S44)</f>
        <v>#DIV/0!</v>
      </c>
      <c r="W39" s="95"/>
      <c r="X39" s="27"/>
      <c r="Y39" s="65" t="e">
        <f>100-Y38</f>
        <v>#DIV/0!</v>
      </c>
      <c r="Z39" s="34" t="s">
        <v>19</v>
      </c>
      <c r="AA39" s="35"/>
      <c r="AB39" s="35"/>
      <c r="AC39" s="35"/>
      <c r="AD39" s="35"/>
      <c r="AE39" s="35"/>
      <c r="AF39" s="35"/>
      <c r="AG39" s="35"/>
      <c r="AH39" s="35"/>
      <c r="AI39" s="35"/>
      <c r="AJ39" s="79" t="e">
        <f>"%"&amp;ROUND(Y39,0)</f>
        <v>#DIV/0!</v>
      </c>
      <c r="AK39" s="79"/>
      <c r="AL39" s="79"/>
      <c r="AM39" s="39"/>
      <c r="AO39" s="27"/>
      <c r="AP39" s="47"/>
    </row>
    <row r="40" spans="1:42" ht="14.25">
      <c r="A40" s="67" t="s">
        <v>11</v>
      </c>
      <c r="B40" s="226"/>
      <c r="C40" s="226"/>
      <c r="D40" s="226"/>
      <c r="E40" s="226"/>
      <c r="F40" s="220" t="s">
        <v>75</v>
      </c>
      <c r="G40" s="568">
        <f>COUNTIF(AN9:AN17,"&lt;50")</f>
        <v>0</v>
      </c>
      <c r="H40" s="569"/>
      <c r="I40" s="3"/>
      <c r="J40" s="31"/>
      <c r="K40" s="167" t="s">
        <v>78</v>
      </c>
      <c r="L40" s="168"/>
      <c r="M40" s="122" t="s">
        <v>77</v>
      </c>
      <c r="N40" s="122"/>
      <c r="O40" s="123"/>
      <c r="P40" s="124" t="s">
        <v>85</v>
      </c>
      <c r="Q40" s="81"/>
      <c r="R40" s="132" t="s">
        <v>75</v>
      </c>
      <c r="S40" s="133">
        <f>(COUNTIF(AN9:AN17,"&lt;60")-(COUNTIF(AN9:AN17,"&lt;50")))</f>
        <v>0</v>
      </c>
      <c r="T40" s="111" t="s">
        <v>76</v>
      </c>
      <c r="U40" s="112" t="s">
        <v>74</v>
      </c>
      <c r="V40" s="153" t="e">
        <f>IF(S40=" "," ",100*S40/S44)</f>
        <v>#DIV/0!</v>
      </c>
      <c r="W40" s="95"/>
      <c r="X40" s="27"/>
      <c r="Y40" s="93"/>
      <c r="Z40" s="40"/>
      <c r="AA40" s="35"/>
      <c r="AB40" s="35"/>
      <c r="AC40" s="35"/>
      <c r="AD40" s="35"/>
      <c r="AE40" s="35"/>
      <c r="AF40" s="35"/>
      <c r="AG40" s="35"/>
      <c r="AH40" s="35"/>
      <c r="AI40" s="35"/>
      <c r="AJ40" s="35"/>
      <c r="AK40" s="35"/>
      <c r="AL40" s="35"/>
      <c r="AM40" s="39"/>
      <c r="AO40" s="27"/>
      <c r="AP40" s="47"/>
    </row>
    <row r="41" spans="1:42" ht="14.25" customHeight="1">
      <c r="A41" s="77" t="s">
        <v>107</v>
      </c>
      <c r="B41" s="78"/>
      <c r="C41" s="78"/>
      <c r="D41" s="78"/>
      <c r="E41" s="78"/>
      <c r="F41" s="130" t="s">
        <v>75</v>
      </c>
      <c r="G41" s="590" t="str">
        <f>IF(G9="","-",COUNTIF(AN9:AN17,"&gt;=50")/M3)</f>
        <v>-</v>
      </c>
      <c r="H41" s="591"/>
      <c r="I41" s="3"/>
      <c r="J41" s="56"/>
      <c r="K41" s="167" t="s">
        <v>79</v>
      </c>
      <c r="L41" s="168"/>
      <c r="M41" s="122" t="s">
        <v>77</v>
      </c>
      <c r="N41" s="122"/>
      <c r="O41" s="123"/>
      <c r="P41" s="124" t="s">
        <v>84</v>
      </c>
      <c r="Q41" s="81"/>
      <c r="R41" s="132" t="s">
        <v>75</v>
      </c>
      <c r="S41" s="133">
        <f>(COUNTIF(AN9:AN17,"&lt;70")-(COUNTIF(AN9:AN17,"&lt;60")))</f>
        <v>0</v>
      </c>
      <c r="T41" s="111" t="s">
        <v>76</v>
      </c>
      <c r="U41" s="112" t="s">
        <v>74</v>
      </c>
      <c r="V41" s="153" t="e">
        <f>IF(S41=" "," ",100*S41/S44)</f>
        <v>#DIV/0!</v>
      </c>
      <c r="W41" s="95"/>
      <c r="Y41" s="94"/>
      <c r="Z41" s="36"/>
      <c r="AA41" s="37"/>
      <c r="AB41" s="37"/>
      <c r="AC41" s="37"/>
      <c r="AD41" s="37"/>
      <c r="AE41" s="37"/>
      <c r="AF41" s="37"/>
      <c r="AG41" s="37"/>
      <c r="AH41" s="37"/>
      <c r="AI41" s="37"/>
      <c r="AJ41" s="37"/>
      <c r="AK41" s="37"/>
      <c r="AL41" s="37"/>
      <c r="AM41" s="39"/>
      <c r="AO41" s="27"/>
      <c r="AP41" s="47"/>
    </row>
    <row r="42" spans="1:42" ht="14.25">
      <c r="A42" s="67" t="s">
        <v>15</v>
      </c>
      <c r="B42" s="68"/>
      <c r="C42" s="68"/>
      <c r="D42" s="68"/>
      <c r="E42" s="68"/>
      <c r="F42" s="220" t="s">
        <v>75</v>
      </c>
      <c r="G42" s="592">
        <f>MAX(AO9:AO17)</f>
        <v>0</v>
      </c>
      <c r="H42" s="593"/>
      <c r="I42" s="3"/>
      <c r="J42" s="32"/>
      <c r="K42" s="167" t="s">
        <v>80</v>
      </c>
      <c r="L42" s="168"/>
      <c r="M42" s="122" t="s">
        <v>77</v>
      </c>
      <c r="N42" s="122"/>
      <c r="O42" s="123"/>
      <c r="P42" s="124" t="s">
        <v>83</v>
      </c>
      <c r="Q42" s="81"/>
      <c r="R42" s="132" t="s">
        <v>75</v>
      </c>
      <c r="S42" s="133">
        <f>(COUNTIF(AN9:AN17,"&lt;85")-(COUNTIF(AN9:AN17,"&lt;70")))</f>
        <v>0</v>
      </c>
      <c r="T42" s="111" t="s">
        <v>76</v>
      </c>
      <c r="U42" s="112" t="s">
        <v>74</v>
      </c>
      <c r="V42" s="153" t="e">
        <f>IF(S42=" "," ",100*S42/S44)</f>
        <v>#DIV/0!</v>
      </c>
      <c r="W42" s="95"/>
      <c r="Y42" s="18"/>
      <c r="Z42" s="36"/>
      <c r="AA42" s="37"/>
      <c r="AB42" s="37"/>
      <c r="AC42" s="37"/>
      <c r="AD42" s="37"/>
      <c r="AE42" s="37"/>
      <c r="AF42" s="37"/>
      <c r="AG42" s="37"/>
      <c r="AH42" s="37"/>
      <c r="AI42" s="37"/>
      <c r="AJ42" s="37"/>
      <c r="AK42" s="37"/>
      <c r="AL42" s="37"/>
      <c r="AM42" s="38"/>
      <c r="AO42" s="27"/>
      <c r="AP42" s="47"/>
    </row>
    <row r="43" spans="1:42" ht="14.25">
      <c r="A43" s="67" t="s">
        <v>16</v>
      </c>
      <c r="B43" s="68"/>
      <c r="C43" s="68"/>
      <c r="D43" s="68"/>
      <c r="E43" s="68"/>
      <c r="F43" s="220" t="s">
        <v>75</v>
      </c>
      <c r="G43" s="568">
        <f>MIN(AO9:AO17)</f>
        <v>0</v>
      </c>
      <c r="H43" s="569"/>
      <c r="I43" s="3"/>
      <c r="J43" s="32"/>
      <c r="K43" s="167" t="s">
        <v>81</v>
      </c>
      <c r="L43" s="168"/>
      <c r="M43" s="122" t="s">
        <v>77</v>
      </c>
      <c r="N43" s="122"/>
      <c r="O43" s="123"/>
      <c r="P43" s="124" t="s">
        <v>82</v>
      </c>
      <c r="Q43" s="81"/>
      <c r="R43" s="132" t="s">
        <v>75</v>
      </c>
      <c r="S43" s="133">
        <f>(COUNTIF(AN9:AN17,"&lt;101")-(COUNTIF(AN9:AN17,"&lt;85")))</f>
        <v>0</v>
      </c>
      <c r="T43" s="111" t="s">
        <v>76</v>
      </c>
      <c r="U43" s="112" t="s">
        <v>74</v>
      </c>
      <c r="V43" s="153" t="e">
        <f>IF(S43=" "," ",100*S43/S44)</f>
        <v>#DIV/0!</v>
      </c>
      <c r="W43" s="95"/>
      <c r="Y43" s="18"/>
      <c r="Z43" s="141"/>
      <c r="AA43" s="136"/>
      <c r="AB43" s="136"/>
      <c r="AC43" s="136"/>
      <c r="AD43" s="136"/>
      <c r="AE43" s="136"/>
      <c r="AF43" s="136"/>
      <c r="AG43" s="136"/>
      <c r="AH43" s="136"/>
      <c r="AI43" s="136"/>
      <c r="AJ43" s="136"/>
      <c r="AK43" s="136"/>
      <c r="AL43" s="136"/>
      <c r="AM43" s="38"/>
      <c r="AO43" s="27"/>
      <c r="AP43" s="47"/>
    </row>
    <row r="44" spans="1:42" ht="13.5">
      <c r="A44" s="69" t="s">
        <v>65</v>
      </c>
      <c r="B44" s="70"/>
      <c r="C44" s="70"/>
      <c r="D44" s="70"/>
      <c r="E44" s="70"/>
      <c r="F44" s="221" t="s">
        <v>75</v>
      </c>
      <c r="G44" s="594" t="e">
        <f>IF(AN19="0","0",ROUND(AVERAGE(AO9:AO17),0))</f>
        <v>#DIV/0!</v>
      </c>
      <c r="H44" s="595"/>
      <c r="I44" s="3"/>
      <c r="J44" s="32"/>
      <c r="K44" s="572" t="s">
        <v>31</v>
      </c>
      <c r="L44" s="573"/>
      <c r="M44" s="573"/>
      <c r="N44" s="573"/>
      <c r="O44" s="573"/>
      <c r="P44" s="573"/>
      <c r="Q44" s="573"/>
      <c r="R44" s="134" t="s">
        <v>75</v>
      </c>
      <c r="S44" s="145">
        <f>SUM(S39:S43)</f>
        <v>0</v>
      </c>
      <c r="T44" s="110" t="s">
        <v>76</v>
      </c>
      <c r="U44" s="135" t="s">
        <v>74</v>
      </c>
      <c r="V44" s="154" t="e">
        <f>SUM(V40:V43)</f>
        <v>#DIV/0!</v>
      </c>
      <c r="W44" s="96"/>
      <c r="Y44" s="44"/>
      <c r="Z44" s="142"/>
      <c r="AA44" s="143"/>
      <c r="AB44" s="143"/>
      <c r="AC44" s="143"/>
      <c r="AD44" s="143"/>
      <c r="AE44" s="143"/>
      <c r="AF44" s="143"/>
      <c r="AG44" s="143"/>
      <c r="AH44" s="143"/>
      <c r="AI44" s="143"/>
      <c r="AJ44" s="143"/>
      <c r="AK44" s="143"/>
      <c r="AL44" s="143"/>
      <c r="AM44" s="144"/>
      <c r="AN44" s="46"/>
      <c r="AO44" s="27"/>
      <c r="AP44" s="47"/>
    </row>
    <row r="45" spans="1:42" ht="12.75" customHeight="1">
      <c r="A45" s="45"/>
      <c r="C45" s="44"/>
      <c r="D45" s="44"/>
      <c r="E45" s="44"/>
      <c r="F45" s="44"/>
      <c r="G45" s="44"/>
      <c r="H45" s="44"/>
      <c r="I45" s="44"/>
      <c r="J45" s="57"/>
      <c r="K45" s="33"/>
      <c r="L45" s="18"/>
      <c r="M45" s="20"/>
      <c r="N45" s="20"/>
      <c r="O45" s="57"/>
      <c r="P45" s="57"/>
      <c r="Q45" s="41"/>
      <c r="R45" s="57"/>
      <c r="S45" s="57"/>
      <c r="T45" s="57"/>
      <c r="U45" s="97"/>
      <c r="V45" s="44"/>
      <c r="W45" s="44"/>
      <c r="X45" s="44"/>
      <c r="Y45" s="44"/>
      <c r="Z45" s="44"/>
      <c r="AA45" s="44"/>
      <c r="AB45" s="44"/>
      <c r="AC45" s="44"/>
      <c r="AD45" s="44"/>
      <c r="AE45" s="44"/>
      <c r="AF45" s="44"/>
      <c r="AG45" s="44"/>
      <c r="AH45" s="44"/>
      <c r="AI45" s="44"/>
      <c r="AJ45" s="46"/>
      <c r="AK45" s="46"/>
      <c r="AL45" s="46"/>
      <c r="AM45" s="46"/>
      <c r="AN45" s="46"/>
      <c r="AO45" s="27"/>
      <c r="AP45" s="47"/>
    </row>
    <row r="46" spans="1:42" ht="13.5" customHeight="1">
      <c r="A46" s="535" t="s">
        <v>32</v>
      </c>
      <c r="B46" s="536"/>
      <c r="C46" s="536"/>
      <c r="D46" s="536"/>
      <c r="E46" s="536"/>
      <c r="F46" s="536"/>
      <c r="G46" s="536"/>
      <c r="H46" s="536"/>
      <c r="I46" s="536"/>
      <c r="J46" s="536"/>
      <c r="K46" s="536"/>
      <c r="L46" s="536"/>
      <c r="M46" s="536"/>
      <c r="N46" s="536"/>
      <c r="O46" s="536"/>
      <c r="P46" s="536"/>
      <c r="Q46" s="536"/>
      <c r="R46" s="536"/>
      <c r="S46" s="537"/>
      <c r="T46" s="523" t="s">
        <v>12</v>
      </c>
      <c r="U46" s="524"/>
      <c r="V46" s="524"/>
      <c r="W46" s="524"/>
      <c r="X46" s="524"/>
      <c r="Y46" s="524"/>
      <c r="Z46" s="524"/>
      <c r="AA46" s="525"/>
      <c r="AB46" s="523" t="s">
        <v>13</v>
      </c>
      <c r="AC46" s="524"/>
      <c r="AD46" s="524"/>
      <c r="AE46" s="524"/>
      <c r="AF46" s="524"/>
      <c r="AG46" s="524"/>
      <c r="AH46" s="524"/>
      <c r="AI46" s="524"/>
      <c r="AJ46" s="524"/>
      <c r="AK46" s="524"/>
      <c r="AL46" s="524"/>
      <c r="AM46" s="524"/>
      <c r="AN46" s="524"/>
      <c r="AO46" s="525"/>
      <c r="AP46" s="6"/>
    </row>
    <row r="47" spans="1:42" ht="12.75" customHeight="1">
      <c r="A47" s="540" t="s">
        <v>102</v>
      </c>
      <c r="B47" s="541"/>
      <c r="C47" s="541"/>
      <c r="D47" s="541"/>
      <c r="E47" s="541"/>
      <c r="F47" s="541"/>
      <c r="G47" s="541"/>
      <c r="H47" s="541"/>
      <c r="I47" s="541"/>
      <c r="J47" s="541"/>
      <c r="K47" s="541"/>
      <c r="L47" s="541"/>
      <c r="M47" s="541"/>
      <c r="N47" s="541"/>
      <c r="O47" s="541"/>
      <c r="P47" s="541"/>
      <c r="Q47" s="541"/>
      <c r="R47" s="541"/>
      <c r="S47" s="542"/>
      <c r="T47" s="526"/>
      <c r="U47" s="527"/>
      <c r="V47" s="527"/>
      <c r="W47" s="527"/>
      <c r="X47" s="527"/>
      <c r="Y47" s="527"/>
      <c r="Z47" s="527"/>
      <c r="AA47" s="528"/>
      <c r="AB47" s="50"/>
      <c r="AC47" s="48"/>
      <c r="AD47" s="48"/>
      <c r="AE47" s="48"/>
      <c r="AF47" s="48"/>
      <c r="AG47" s="48"/>
      <c r="AH47" s="48"/>
      <c r="AI47" s="48"/>
      <c r="AJ47" s="48"/>
      <c r="AK47" s="48"/>
      <c r="AL47" s="48"/>
      <c r="AM47" s="48"/>
      <c r="AN47" s="48"/>
      <c r="AO47" s="51"/>
      <c r="AP47" s="6"/>
    </row>
    <row r="48" spans="1:42">
      <c r="A48" s="543"/>
      <c r="B48" s="544"/>
      <c r="C48" s="544"/>
      <c r="D48" s="544"/>
      <c r="E48" s="544"/>
      <c r="F48" s="544"/>
      <c r="G48" s="544"/>
      <c r="H48" s="544"/>
      <c r="I48" s="544"/>
      <c r="J48" s="544"/>
      <c r="K48" s="544"/>
      <c r="L48" s="544"/>
      <c r="M48" s="544"/>
      <c r="N48" s="544"/>
      <c r="O48" s="544"/>
      <c r="P48" s="544"/>
      <c r="Q48" s="544"/>
      <c r="R48" s="544"/>
      <c r="S48" s="545"/>
      <c r="T48" s="526"/>
      <c r="U48" s="527"/>
      <c r="V48" s="527"/>
      <c r="W48" s="527"/>
      <c r="X48" s="527"/>
      <c r="Y48" s="527"/>
      <c r="Z48" s="527"/>
      <c r="AA48" s="528"/>
      <c r="AB48" s="53"/>
      <c r="AC48" s="274"/>
      <c r="AD48" s="274"/>
      <c r="AE48" s="274"/>
      <c r="AF48" s="274"/>
      <c r="AG48" s="274"/>
      <c r="AH48" s="274"/>
      <c r="AI48" s="274"/>
      <c r="AJ48" s="49"/>
      <c r="AK48" s="49"/>
      <c r="AL48" s="49"/>
      <c r="AM48" s="49"/>
      <c r="AN48" s="49"/>
      <c r="AO48" s="52"/>
      <c r="AP48" s="6"/>
    </row>
    <row r="49" spans="1:42">
      <c r="A49" s="543"/>
      <c r="B49" s="544"/>
      <c r="C49" s="544"/>
      <c r="D49" s="544"/>
      <c r="E49" s="544"/>
      <c r="F49" s="544"/>
      <c r="G49" s="544"/>
      <c r="H49" s="544"/>
      <c r="I49" s="544"/>
      <c r="J49" s="544"/>
      <c r="K49" s="544"/>
      <c r="L49" s="544"/>
      <c r="M49" s="544"/>
      <c r="N49" s="544"/>
      <c r="O49" s="544"/>
      <c r="P49" s="544"/>
      <c r="Q49" s="544"/>
      <c r="R49" s="544"/>
      <c r="S49" s="545"/>
      <c r="T49" s="526"/>
      <c r="U49" s="527"/>
      <c r="V49" s="527"/>
      <c r="W49" s="527"/>
      <c r="X49" s="527"/>
      <c r="Y49" s="527"/>
      <c r="Z49" s="527"/>
      <c r="AA49" s="528"/>
      <c r="AB49" s="53"/>
      <c r="AC49" s="274"/>
      <c r="AD49" s="274"/>
      <c r="AE49" s="274"/>
      <c r="AF49" s="274"/>
      <c r="AG49" s="274"/>
      <c r="AH49" s="274"/>
      <c r="AI49" s="274"/>
      <c r="AJ49" s="49"/>
      <c r="AK49" s="49"/>
      <c r="AL49" s="49"/>
      <c r="AM49" s="49"/>
      <c r="AN49" s="49"/>
      <c r="AO49" s="52"/>
      <c r="AP49" s="6"/>
    </row>
    <row r="50" spans="1:42">
      <c r="A50" s="543"/>
      <c r="B50" s="544"/>
      <c r="C50" s="544"/>
      <c r="D50" s="544"/>
      <c r="E50" s="544"/>
      <c r="F50" s="544"/>
      <c r="G50" s="544"/>
      <c r="H50" s="544"/>
      <c r="I50" s="544"/>
      <c r="J50" s="544"/>
      <c r="K50" s="544"/>
      <c r="L50" s="544"/>
      <c r="M50" s="544"/>
      <c r="N50" s="544"/>
      <c r="O50" s="544"/>
      <c r="P50" s="544"/>
      <c r="Q50" s="544"/>
      <c r="R50" s="544"/>
      <c r="S50" s="545"/>
      <c r="T50" s="532" t="str">
        <f>Genel!D12</f>
        <v>xxx</v>
      </c>
      <c r="U50" s="533"/>
      <c r="V50" s="533"/>
      <c r="W50" s="533"/>
      <c r="X50" s="533"/>
      <c r="Y50" s="533"/>
      <c r="Z50" s="533"/>
      <c r="AA50" s="534"/>
      <c r="AB50" s="532" t="str">
        <f>Genel!D12</f>
        <v>xxx</v>
      </c>
      <c r="AC50" s="533"/>
      <c r="AD50" s="533"/>
      <c r="AE50" s="533"/>
      <c r="AF50" s="533"/>
      <c r="AG50" s="533"/>
      <c r="AH50" s="533"/>
      <c r="AI50" s="533"/>
      <c r="AJ50" s="533"/>
      <c r="AK50" s="533"/>
      <c r="AL50" s="533"/>
      <c r="AM50" s="533"/>
      <c r="AN50" s="533"/>
      <c r="AO50" s="534"/>
      <c r="AP50" s="6"/>
    </row>
    <row r="51" spans="1:42">
      <c r="A51" s="543"/>
      <c r="B51" s="544"/>
      <c r="C51" s="544"/>
      <c r="D51" s="544"/>
      <c r="E51" s="544"/>
      <c r="F51" s="544"/>
      <c r="G51" s="544"/>
      <c r="H51" s="544"/>
      <c r="I51" s="544"/>
      <c r="J51" s="544"/>
      <c r="K51" s="544"/>
      <c r="L51" s="544"/>
      <c r="M51" s="544"/>
      <c r="N51" s="544"/>
      <c r="O51" s="544"/>
      <c r="P51" s="544"/>
      <c r="Q51" s="544"/>
      <c r="R51" s="544"/>
      <c r="S51" s="545"/>
      <c r="T51" s="514" t="str">
        <f>Genel!D13</f>
        <v>Vefa  Lisesi</v>
      </c>
      <c r="U51" s="515"/>
      <c r="V51" s="515"/>
      <c r="W51" s="515"/>
      <c r="X51" s="515"/>
      <c r="Y51" s="515"/>
      <c r="Z51" s="515"/>
      <c r="AA51" s="516"/>
      <c r="AB51" s="514" t="str">
        <f>Genel!D11</f>
        <v>xxx</v>
      </c>
      <c r="AC51" s="515"/>
      <c r="AD51" s="515"/>
      <c r="AE51" s="515"/>
      <c r="AF51" s="515"/>
      <c r="AG51" s="515"/>
      <c r="AH51" s="515"/>
      <c r="AI51" s="515"/>
      <c r="AJ51" s="515"/>
      <c r="AK51" s="515"/>
      <c r="AL51" s="515"/>
      <c r="AM51" s="515"/>
      <c r="AN51" s="515"/>
      <c r="AO51" s="516"/>
      <c r="AP51" s="6"/>
    </row>
    <row r="52" spans="1:42" ht="18.75" customHeight="1">
      <c r="A52" s="546"/>
      <c r="B52" s="547"/>
      <c r="C52" s="547"/>
      <c r="D52" s="547"/>
      <c r="E52" s="547"/>
      <c r="F52" s="547"/>
      <c r="G52" s="547"/>
      <c r="H52" s="547"/>
      <c r="I52" s="547"/>
      <c r="J52" s="547"/>
      <c r="K52" s="547"/>
      <c r="L52" s="547"/>
      <c r="M52" s="547"/>
      <c r="N52" s="547"/>
      <c r="O52" s="547"/>
      <c r="P52" s="547"/>
      <c r="Q52" s="547"/>
      <c r="R52" s="547"/>
      <c r="S52" s="548"/>
      <c r="T52" s="529" t="str">
        <f>Genel!D14</f>
        <v>2. Yabancı Dil Fransızca Zümresi</v>
      </c>
      <c r="U52" s="530"/>
      <c r="V52" s="530"/>
      <c r="W52" s="530"/>
      <c r="X52" s="530"/>
      <c r="Y52" s="530"/>
      <c r="Z52" s="530"/>
      <c r="AA52" s="531"/>
      <c r="AB52" s="517" t="s">
        <v>14</v>
      </c>
      <c r="AC52" s="518"/>
      <c r="AD52" s="518"/>
      <c r="AE52" s="518"/>
      <c r="AF52" s="518"/>
      <c r="AG52" s="518"/>
      <c r="AH52" s="518"/>
      <c r="AI52" s="518"/>
      <c r="AJ52" s="518"/>
      <c r="AK52" s="518"/>
      <c r="AL52" s="518"/>
      <c r="AM52" s="518"/>
      <c r="AN52" s="518"/>
      <c r="AO52" s="519"/>
      <c r="AP52" s="6"/>
    </row>
    <row r="53" spans="1:42" ht="9" customHeight="1">
      <c r="AP53" s="6"/>
    </row>
  </sheetData>
  <sheetProtection formatCells="0" formatColumns="0" formatRows="0" insertColumns="0" insertRows="0" insertHyperlinks="0" deleteColumns="0" deleteRows="0" sort="0" autoFilter="0" pivotTables="0"/>
  <mergeCells count="53">
    <mergeCell ref="A12:B12"/>
    <mergeCell ref="A1:AP1"/>
    <mergeCell ref="A7:F7"/>
    <mergeCell ref="A8:B8"/>
    <mergeCell ref="A9:B9"/>
    <mergeCell ref="A10:B10"/>
    <mergeCell ref="A11:B11"/>
    <mergeCell ref="V3:X3"/>
    <mergeCell ref="N3:R3"/>
    <mergeCell ref="D3:E3"/>
    <mergeCell ref="A18:F18"/>
    <mergeCell ref="A19:F19"/>
    <mergeCell ref="A20:F20"/>
    <mergeCell ref="A21:F21"/>
    <mergeCell ref="A13:B13"/>
    <mergeCell ref="A14:B14"/>
    <mergeCell ref="A15:B15"/>
    <mergeCell ref="A16:B16"/>
    <mergeCell ref="A17:B17"/>
    <mergeCell ref="AN21:AN22"/>
    <mergeCell ref="AO21:AO22"/>
    <mergeCell ref="A22:F22"/>
    <mergeCell ref="A24:AO24"/>
    <mergeCell ref="G37:H37"/>
    <mergeCell ref="K37:V37"/>
    <mergeCell ref="Z37:AM37"/>
    <mergeCell ref="G38:H38"/>
    <mergeCell ref="K38:R38"/>
    <mergeCell ref="S38:T38"/>
    <mergeCell ref="U38:V38"/>
    <mergeCell ref="G39:H39"/>
    <mergeCell ref="I39:J39"/>
    <mergeCell ref="G42:H42"/>
    <mergeCell ref="G43:H43"/>
    <mergeCell ref="G44:H44"/>
    <mergeCell ref="K44:Q44"/>
    <mergeCell ref="AB51:AO51"/>
    <mergeCell ref="T52:AA52"/>
    <mergeCell ref="AB52:AO52"/>
    <mergeCell ref="AN6:AO6"/>
    <mergeCell ref="A6:F6"/>
    <mergeCell ref="A46:S46"/>
    <mergeCell ref="T46:AA46"/>
    <mergeCell ref="AB46:AO46"/>
    <mergeCell ref="A47:S52"/>
    <mergeCell ref="T47:AA47"/>
    <mergeCell ref="T48:AA48"/>
    <mergeCell ref="T49:AA49"/>
    <mergeCell ref="T50:AA50"/>
    <mergeCell ref="AB50:AO50"/>
    <mergeCell ref="T51:AA51"/>
    <mergeCell ref="G40:H40"/>
    <mergeCell ref="G41:H41"/>
  </mergeCells>
  <dataValidations count="2">
    <dataValidation type="decimal" allowBlank="1" showInputMessage="1" showErrorMessage="1" errorTitle="Yanlış Değer Girişi" error="Puan değerinin üstünde bir not girdiniz." sqref="S9:AM17 G9:Q17">
      <formula1>0</formula1>
      <formula2>G$7</formula2>
    </dataValidation>
    <dataValidation type="decimal" allowBlank="1" showInputMessage="1" showErrorMessage="1" errorTitle="Değer fazlası ahatası" error="10'dan fazla bir değer girişi yaptınız." sqref="G7:AM7">
      <formula1>0</formula1>
      <formula2>50</formula2>
    </dataValidation>
  </dataValidations>
  <printOptions horizontalCentered="1"/>
  <pageMargins left="0.21135265700483091" right="9.5108695652173919E-2" top="0.26" bottom="0.19" header="0.27" footer="0.19685039370078741"/>
  <pageSetup paperSize="9" scale="7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S52"/>
  <sheetViews>
    <sheetView topLeftCell="A10" zoomScale="80" zoomScaleNormal="80" zoomScalePageLayoutView="69" workbookViewId="0">
      <selection activeCell="G37" sqref="G37:H37"/>
    </sheetView>
  </sheetViews>
  <sheetFormatPr baseColWidth="10" defaultColWidth="9.140625" defaultRowHeight="12.75"/>
  <cols>
    <col min="1" max="1" width="1.5703125" style="3" customWidth="1"/>
    <col min="2" max="2" width="2.28515625" style="19" customWidth="1"/>
    <col min="3" max="3" width="5.28515625" style="19" customWidth="1"/>
    <col min="4" max="4" width="15.140625" style="19" customWidth="1"/>
    <col min="5" max="5" width="13.28515625" style="19" customWidth="1"/>
    <col min="6" max="6" width="2.28515625" style="19" customWidth="1"/>
    <col min="7" max="9" width="3.85546875" style="19" customWidth="1"/>
    <col min="10" max="10" width="4" style="19" customWidth="1"/>
    <col min="11" max="38" width="3.85546875" style="19" customWidth="1"/>
    <col min="39" max="40" width="4.5703125" style="19" customWidth="1"/>
    <col min="41" max="41" width="1.5703125" style="19" customWidth="1"/>
    <col min="42" max="42" width="2.42578125" style="3" bestFit="1" customWidth="1"/>
    <col min="43" max="16384" width="9.140625" style="3"/>
  </cols>
  <sheetData>
    <row r="1" spans="1:45" ht="27.75" customHeight="1" thickBot="1">
      <c r="A1" s="549" t="str">
        <f>Genel!D15</f>
        <v>Vefa  Lisesi Ortak Sınav Değerlendirme Formu</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622"/>
      <c r="AJ1" s="622"/>
      <c r="AK1" s="622"/>
      <c r="AL1" s="622"/>
      <c r="AM1" s="622"/>
      <c r="AN1" s="622"/>
      <c r="AO1" s="622"/>
    </row>
    <row r="2" spans="1:45" ht="9.75" customHeight="1">
      <c r="A2" s="4"/>
      <c r="B2" s="283"/>
      <c r="C2" s="5"/>
      <c r="D2" s="5"/>
      <c r="E2" s="5"/>
      <c r="F2" s="5"/>
      <c r="G2" s="5"/>
      <c r="H2" s="5"/>
      <c r="I2" s="5"/>
      <c r="J2" s="5"/>
      <c r="K2" s="5"/>
      <c r="L2" s="98"/>
      <c r="M2" s="5"/>
      <c r="N2" s="5"/>
      <c r="O2" s="5"/>
      <c r="P2" s="5"/>
      <c r="Q2" s="5"/>
      <c r="R2" s="5"/>
      <c r="S2" s="5"/>
      <c r="T2" s="5"/>
      <c r="U2" s="5"/>
      <c r="V2" s="5"/>
      <c r="W2" s="5"/>
      <c r="X2" s="5"/>
      <c r="Y2" s="5"/>
      <c r="Z2" s="5"/>
      <c r="AA2" s="98"/>
      <c r="AB2" s="5"/>
      <c r="AC2" s="5"/>
      <c r="AD2" s="5"/>
      <c r="AE2" s="5"/>
      <c r="AF2" s="5"/>
      <c r="AG2" s="5"/>
      <c r="AH2" s="99"/>
      <c r="AI2" s="7"/>
      <c r="AJ2" s="7"/>
      <c r="AK2" s="7"/>
      <c r="AL2" s="7"/>
      <c r="AM2" s="7"/>
      <c r="AN2" s="7"/>
      <c r="AO2" s="7"/>
    </row>
    <row r="3" spans="1:45" s="91" customFormat="1" ht="21" customHeight="1">
      <c r="A3" s="105"/>
      <c r="B3" s="284" t="s">
        <v>6</v>
      </c>
      <c r="C3" s="83"/>
      <c r="D3" s="491" t="str">
        <f>Genel!D2</f>
        <v>SEÇMELİ 2. YABANCI DİL - FRANSIZCA</v>
      </c>
      <c r="E3" s="491"/>
      <c r="F3" s="82" t="s">
        <v>66</v>
      </c>
      <c r="G3" s="87"/>
      <c r="H3" s="192" t="s">
        <v>169</v>
      </c>
      <c r="I3" s="193"/>
      <c r="J3" s="82" t="s">
        <v>3</v>
      </c>
      <c r="K3" s="84"/>
      <c r="L3" s="85"/>
      <c r="M3" s="92">
        <v>8</v>
      </c>
      <c r="N3" s="493" t="s">
        <v>128</v>
      </c>
      <c r="O3" s="494"/>
      <c r="P3" s="494"/>
      <c r="Q3" s="494"/>
      <c r="R3" s="494"/>
      <c r="S3" s="92">
        <v>8</v>
      </c>
      <c r="T3" s="83" t="s">
        <v>72</v>
      </c>
      <c r="U3" s="87"/>
      <c r="V3" s="495">
        <v>41653</v>
      </c>
      <c r="W3" s="495"/>
      <c r="X3" s="496"/>
      <c r="Y3" s="82" t="s">
        <v>73</v>
      </c>
      <c r="Z3" s="83"/>
      <c r="AA3" s="83"/>
      <c r="AB3" s="191" t="str">
        <f>Genel!D5</f>
        <v>1.</v>
      </c>
      <c r="AC3" s="86" t="s">
        <v>4</v>
      </c>
      <c r="AD3" s="87"/>
      <c r="AE3" s="191" t="s">
        <v>38</v>
      </c>
      <c r="AF3" s="86" t="s">
        <v>5</v>
      </c>
      <c r="AG3" s="88"/>
      <c r="AH3" s="281"/>
      <c r="AI3" s="278"/>
      <c r="AJ3" s="278"/>
      <c r="AK3" s="278"/>
      <c r="AL3" s="278"/>
      <c r="AM3" s="279"/>
      <c r="AN3" s="280"/>
      <c r="AO3" s="239"/>
      <c r="AP3" s="89"/>
      <c r="AQ3" s="90"/>
    </row>
    <row r="4" spans="1:45" ht="9.75" customHeight="1" thickBot="1">
      <c r="A4" s="8"/>
      <c r="B4" s="285"/>
      <c r="C4" s="9"/>
      <c r="D4" s="10"/>
      <c r="E4" s="10"/>
      <c r="F4" s="10"/>
      <c r="G4" s="10"/>
      <c r="H4" s="10"/>
      <c r="I4" s="10"/>
      <c r="J4" s="10"/>
      <c r="K4" s="11"/>
      <c r="L4" s="10"/>
      <c r="M4" s="214">
        <f>M3</f>
        <v>8</v>
      </c>
      <c r="N4" s="10"/>
      <c r="O4" s="12"/>
      <c r="P4" s="11"/>
      <c r="Q4" s="9"/>
      <c r="R4" s="9"/>
      <c r="S4" s="9"/>
      <c r="T4" s="13"/>
      <c r="U4" s="11"/>
      <c r="V4" s="10"/>
      <c r="W4" s="10"/>
      <c r="X4" s="10"/>
      <c r="Y4" s="10"/>
      <c r="Z4" s="14"/>
      <c r="AA4" s="14"/>
      <c r="AB4" s="14"/>
      <c r="AC4" s="14"/>
      <c r="AD4" s="11"/>
      <c r="AE4" s="9"/>
      <c r="AF4" s="9"/>
      <c r="AG4" s="9"/>
      <c r="AH4" s="104"/>
      <c r="AI4" s="282"/>
      <c r="AJ4" s="282"/>
      <c r="AK4" s="282"/>
      <c r="AL4" s="282"/>
      <c r="AM4" s="282"/>
      <c r="AN4" s="282"/>
      <c r="AO4" s="282"/>
    </row>
    <row r="5" spans="1:45" ht="16.5" customHeight="1">
      <c r="A5" s="174" t="s">
        <v>113</v>
      </c>
      <c r="B5" s="26"/>
      <c r="C5" s="27"/>
      <c r="D5" s="27"/>
      <c r="E5" s="27"/>
      <c r="F5" s="27"/>
      <c r="G5" s="27"/>
      <c r="H5" s="27"/>
      <c r="I5" s="27"/>
      <c r="J5" s="27"/>
      <c r="K5" s="27"/>
      <c r="L5" s="27"/>
      <c r="M5" s="27"/>
      <c r="N5" s="27"/>
      <c r="O5" s="27"/>
      <c r="P5" s="27"/>
      <c r="Q5" s="27"/>
      <c r="R5" s="27"/>
      <c r="S5" s="6"/>
      <c r="T5" s="6"/>
      <c r="U5" s="6"/>
      <c r="V5" s="6"/>
      <c r="W5" s="6"/>
      <c r="X5" s="6"/>
      <c r="Y5" s="6"/>
      <c r="Z5" s="6"/>
      <c r="AA5" s="6"/>
      <c r="AB5" s="155" t="str">
        <f>CONCATENATE(AB3,AC3," ",AE3,AM3)</f>
        <v>1.DÖNEM 3.</v>
      </c>
      <c r="AC5" s="6"/>
      <c r="AD5" s="6"/>
      <c r="AE5" s="6"/>
      <c r="AF5" s="6"/>
      <c r="AG5" s="6"/>
      <c r="AH5" s="6"/>
      <c r="AI5" s="6"/>
      <c r="AJ5" s="6"/>
      <c r="AK5" s="6"/>
      <c r="AL5" s="6"/>
      <c r="AM5" s="6"/>
      <c r="AN5" s="6"/>
      <c r="AO5" s="6"/>
    </row>
    <row r="6" spans="1:45" ht="118.5" customHeight="1">
      <c r="A6" s="472" t="s">
        <v>70</v>
      </c>
      <c r="B6" s="473"/>
      <c r="C6" s="473"/>
      <c r="D6" s="473"/>
      <c r="E6" s="473"/>
      <c r="F6" s="474"/>
      <c r="G6" s="355" t="str">
        <f>IF(Konular!G10=0," ",Konular!G10)</f>
        <v xml:space="preserve"> </v>
      </c>
      <c r="H6" s="355" t="str">
        <f>IF(Konular!H10=0," ",Konular!H10)</f>
        <v xml:space="preserve"> </v>
      </c>
      <c r="I6" s="355" t="str">
        <f>IF(Konular!I10=0," ",Konular!I10)</f>
        <v xml:space="preserve"> </v>
      </c>
      <c r="J6" s="355" t="str">
        <f>IF(Konular!J10=0," ",Konular!J10)</f>
        <v xml:space="preserve"> </v>
      </c>
      <c r="K6" s="355" t="str">
        <f>IF(Konular!K10=0," ",Konular!K10)</f>
        <v xml:space="preserve"> </v>
      </c>
      <c r="L6" s="355" t="str">
        <f>IF(Konular!L10=0," ",Konular!L10)</f>
        <v xml:space="preserve"> </v>
      </c>
      <c r="M6" s="355" t="str">
        <f>IF(Konular!M10=0," ",Konular!M10)</f>
        <v xml:space="preserve"> </v>
      </c>
      <c r="N6" s="355" t="str">
        <f>IF(Konular!N10=0," ",Konular!N10)</f>
        <v xml:space="preserve"> </v>
      </c>
      <c r="O6" s="355" t="str">
        <f>IF(Konular!O10=0," ",Konular!O10)</f>
        <v xml:space="preserve"> </v>
      </c>
      <c r="P6" s="355" t="str">
        <f>IF(Konular!P10=0," ",Konular!P10)</f>
        <v xml:space="preserve"> </v>
      </c>
      <c r="Q6" s="355" t="str">
        <f>IF(Konular!Q10=0," ",Konular!Q10)</f>
        <v xml:space="preserve"> </v>
      </c>
      <c r="R6" s="355" t="str">
        <f>IF(Konular!R10=0," ",Konular!R10)</f>
        <v xml:space="preserve"> </v>
      </c>
      <c r="S6" s="355" t="str">
        <f>IF(Konular!S10=0," ",Konular!S10)</f>
        <v xml:space="preserve"> </v>
      </c>
      <c r="T6" s="355" t="str">
        <f>IF(Konular!T10=0," ",Konular!T10)</f>
        <v xml:space="preserve"> </v>
      </c>
      <c r="U6" s="355" t="str">
        <f>IF(Konular!U10=0," ",Konular!U10)</f>
        <v xml:space="preserve"> </v>
      </c>
      <c r="V6" s="355" t="str">
        <f>IF(Konular!V10=0," ",Konular!V10)</f>
        <v xml:space="preserve"> </v>
      </c>
      <c r="W6" s="355" t="str">
        <f>IF(Konular!W10=0," ",Konular!W10)</f>
        <v xml:space="preserve"> </v>
      </c>
      <c r="X6" s="355" t="str">
        <f>IF(Konular!X10=0," ",Konular!X210)</f>
        <v xml:space="preserve"> </v>
      </c>
      <c r="Y6" s="355" t="str">
        <f>IF(Konular!Y10=0," ",Konular!Y10)</f>
        <v xml:space="preserve"> </v>
      </c>
      <c r="Z6" s="355" t="str">
        <f>IF(Konular!Z10=0," ",Konular!Z10)</f>
        <v xml:space="preserve"> </v>
      </c>
      <c r="AA6" s="355" t="str">
        <f>IF(Konular!AA10=0," ",Konular!AA10)</f>
        <v xml:space="preserve"> </v>
      </c>
      <c r="AB6" s="355" t="str">
        <f>IF(Konular!AB10=0," ",Konular!AB10)</f>
        <v xml:space="preserve"> </v>
      </c>
      <c r="AC6" s="355" t="str">
        <f>IF(Konular!AC10=0," ",Konular!AC10)</f>
        <v xml:space="preserve"> </v>
      </c>
      <c r="AD6" s="355" t="str">
        <f>IF(Konular!AD10=0," ",Konular!AD10)</f>
        <v xml:space="preserve"> </v>
      </c>
      <c r="AE6" s="355" t="str">
        <f>IF(Konular!AE10=0," ",Konular!AE10)</f>
        <v xml:space="preserve"> </v>
      </c>
      <c r="AF6" s="355" t="str">
        <f>IF(Konular!AF10=0," ",Konular!AF10)</f>
        <v xml:space="preserve"> </v>
      </c>
      <c r="AG6" s="355" t="str">
        <f>IF(Konular!AG10=0," ",Konular!A10)</f>
        <v xml:space="preserve"> </v>
      </c>
      <c r="AH6" s="355" t="str">
        <f>IF(Konular!AH10=0," ",Konular!AH10)</f>
        <v xml:space="preserve"> </v>
      </c>
      <c r="AI6" s="355" t="str">
        <f>IF(Konular!AI10=0," ",Konular!AI10)</f>
        <v xml:space="preserve"> </v>
      </c>
      <c r="AJ6" s="355" t="str">
        <f>IF(Konular!AJ10=0," ",Konular!AJ10)</f>
        <v xml:space="preserve"> </v>
      </c>
      <c r="AK6" s="355" t="str">
        <f>IF(Konular!AK10=0," ",Konular!AK10)</f>
        <v xml:space="preserve"> </v>
      </c>
      <c r="AL6" s="355" t="str">
        <f>IF(Konular!AL10=0," ",Konular!AL10)</f>
        <v xml:space="preserve"> </v>
      </c>
      <c r="AM6" s="355" t="str">
        <f>IF(Konular!AM10=0," ",Konular!AM10)</f>
        <v xml:space="preserve"> </v>
      </c>
      <c r="AN6" s="475" t="s">
        <v>116</v>
      </c>
      <c r="AO6" s="476"/>
      <c r="AP6" s="15"/>
    </row>
    <row r="7" spans="1:45" ht="16.5">
      <c r="A7" s="469" t="s">
        <v>71</v>
      </c>
      <c r="B7" s="470"/>
      <c r="C7" s="470"/>
      <c r="D7" s="470"/>
      <c r="E7" s="470"/>
      <c r="F7" s="471"/>
      <c r="G7" s="356">
        <f>Konular!G11</f>
        <v>3</v>
      </c>
      <c r="H7" s="356">
        <f>Konular!H11</f>
        <v>3</v>
      </c>
      <c r="I7" s="356">
        <f>Konular!I11</f>
        <v>3</v>
      </c>
      <c r="J7" s="356">
        <f>Konular!J11</f>
        <v>3</v>
      </c>
      <c r="K7" s="356">
        <f>Konular!K11</f>
        <v>3</v>
      </c>
      <c r="L7" s="356">
        <f>Konular!L11</f>
        <v>3</v>
      </c>
      <c r="M7" s="356">
        <f>Konular!M11</f>
        <v>3</v>
      </c>
      <c r="N7" s="356">
        <f>Konular!N11</f>
        <v>3</v>
      </c>
      <c r="O7" s="356">
        <f>Konular!O11</f>
        <v>3</v>
      </c>
      <c r="P7" s="356">
        <f>Konular!P11</f>
        <v>3</v>
      </c>
      <c r="Q7" s="356">
        <f>Konular!Q11</f>
        <v>3</v>
      </c>
      <c r="R7" s="356">
        <f>Konular!R11</f>
        <v>3</v>
      </c>
      <c r="S7" s="356">
        <f>Konular!S11</f>
        <v>3</v>
      </c>
      <c r="T7" s="356">
        <f>Konular!T11</f>
        <v>3</v>
      </c>
      <c r="U7" s="356">
        <f>Konular!U11</f>
        <v>3</v>
      </c>
      <c r="V7" s="356">
        <f>Konular!V11</f>
        <v>3</v>
      </c>
      <c r="W7" s="356">
        <f>Konular!W11</f>
        <v>3</v>
      </c>
      <c r="X7" s="356">
        <f>Konular!X11</f>
        <v>3</v>
      </c>
      <c r="Y7" s="356">
        <f>Konular!Y11</f>
        <v>3</v>
      </c>
      <c r="Z7" s="356">
        <f>Konular!Z11</f>
        <v>3</v>
      </c>
      <c r="AA7" s="356">
        <f>Konular!AA11</f>
        <v>3</v>
      </c>
      <c r="AB7" s="356">
        <f>Konular!AB11</f>
        <v>3</v>
      </c>
      <c r="AC7" s="356">
        <f>Konular!AC11</f>
        <v>3</v>
      </c>
      <c r="AD7" s="356">
        <f>Konular!AD11</f>
        <v>3</v>
      </c>
      <c r="AE7" s="356">
        <f>Konular!AE11</f>
        <v>3</v>
      </c>
      <c r="AF7" s="356">
        <f>Konular!AF11</f>
        <v>3</v>
      </c>
      <c r="AG7" s="356">
        <f>Konular!AG11</f>
        <v>3</v>
      </c>
      <c r="AH7" s="356">
        <f>Konular!AH11</f>
        <v>3</v>
      </c>
      <c r="AI7" s="356">
        <f>Konular!AI11</f>
        <v>3</v>
      </c>
      <c r="AJ7" s="356">
        <f>Konular!AD11</f>
        <v>3</v>
      </c>
      <c r="AK7" s="356">
        <f>Konular!AK11</f>
        <v>3</v>
      </c>
      <c r="AL7" s="356">
        <f>Konular!AL11</f>
        <v>3</v>
      </c>
      <c r="AM7" s="356">
        <f>Konular!AM11</f>
        <v>4</v>
      </c>
      <c r="AN7" s="357">
        <f>IF(SUM(G7:AM7)&lt;=100,SUM(G7:AM7),"HATA")</f>
        <v>100</v>
      </c>
      <c r="AO7" s="337">
        <f>AN7</f>
        <v>100</v>
      </c>
      <c r="AP7" s="16"/>
    </row>
    <row r="8" spans="1:45" s="238" customFormat="1" ht="39.6" customHeight="1">
      <c r="A8" s="615" t="s">
        <v>1</v>
      </c>
      <c r="B8" s="616"/>
      <c r="C8" s="233" t="s">
        <v>67</v>
      </c>
      <c r="D8" s="234" t="s">
        <v>68</v>
      </c>
      <c r="E8" s="235" t="s">
        <v>69</v>
      </c>
      <c r="F8" s="236" t="s">
        <v>111</v>
      </c>
      <c r="G8" s="171" t="s">
        <v>40</v>
      </c>
      <c r="H8" s="172" t="s">
        <v>41</v>
      </c>
      <c r="I8" s="172" t="s">
        <v>42</v>
      </c>
      <c r="J8" s="172" t="s">
        <v>43</v>
      </c>
      <c r="K8" s="172" t="s">
        <v>44</v>
      </c>
      <c r="L8" s="172" t="s">
        <v>45</v>
      </c>
      <c r="M8" s="172" t="s">
        <v>46</v>
      </c>
      <c r="N8" s="172" t="s">
        <v>47</v>
      </c>
      <c r="O8" s="172" t="s">
        <v>48</v>
      </c>
      <c r="P8" s="172" t="s">
        <v>49</v>
      </c>
      <c r="Q8" s="172" t="s">
        <v>50</v>
      </c>
      <c r="R8" s="172" t="s">
        <v>51</v>
      </c>
      <c r="S8" s="172" t="s">
        <v>52</v>
      </c>
      <c r="T8" s="172" t="s">
        <v>53</v>
      </c>
      <c r="U8" s="172" t="s">
        <v>54</v>
      </c>
      <c r="V8" s="172" t="s">
        <v>55</v>
      </c>
      <c r="W8" s="172" t="s">
        <v>56</v>
      </c>
      <c r="X8" s="172" t="s">
        <v>57</v>
      </c>
      <c r="Y8" s="172" t="s">
        <v>58</v>
      </c>
      <c r="Z8" s="172" t="s">
        <v>59</v>
      </c>
      <c r="AA8" s="172" t="s">
        <v>60</v>
      </c>
      <c r="AB8" s="172" t="s">
        <v>61</v>
      </c>
      <c r="AC8" s="172" t="s">
        <v>62</v>
      </c>
      <c r="AD8" s="172" t="s">
        <v>63</v>
      </c>
      <c r="AE8" s="172" t="s">
        <v>64</v>
      </c>
      <c r="AF8" s="172" t="s">
        <v>213</v>
      </c>
      <c r="AG8" s="172" t="s">
        <v>214</v>
      </c>
      <c r="AH8" s="172" t="s">
        <v>215</v>
      </c>
      <c r="AI8" s="172" t="s">
        <v>216</v>
      </c>
      <c r="AJ8" s="172" t="s">
        <v>217</v>
      </c>
      <c r="AK8" s="172" t="s">
        <v>218</v>
      </c>
      <c r="AL8" s="172" t="s">
        <v>219</v>
      </c>
      <c r="AM8" s="172" t="s">
        <v>220</v>
      </c>
      <c r="AN8" s="336" t="s">
        <v>112</v>
      </c>
      <c r="AO8" s="337" t="s">
        <v>22</v>
      </c>
      <c r="AP8" s="237"/>
    </row>
    <row r="9" spans="1:45" ht="12" customHeight="1">
      <c r="A9" s="506"/>
      <c r="B9" s="507"/>
      <c r="C9" s="116"/>
      <c r="D9" s="117"/>
      <c r="E9" s="211"/>
      <c r="F9" s="196"/>
      <c r="G9" s="114"/>
      <c r="H9" s="114"/>
      <c r="I9" s="114"/>
      <c r="J9" s="114"/>
      <c r="K9" s="114"/>
      <c r="L9" s="114"/>
      <c r="M9" s="114"/>
      <c r="N9" s="114"/>
      <c r="O9" s="114"/>
      <c r="P9" s="114"/>
      <c r="Q9" s="115"/>
      <c r="R9" s="169"/>
      <c r="S9" s="115"/>
      <c r="T9" s="115"/>
      <c r="U9" s="115"/>
      <c r="V9" s="115"/>
      <c r="W9" s="115"/>
      <c r="X9" s="115"/>
      <c r="Y9" s="115"/>
      <c r="Z9" s="115"/>
      <c r="AA9" s="115"/>
      <c r="AB9" s="115"/>
      <c r="AC9" s="115"/>
      <c r="AD9" s="115"/>
      <c r="AE9" s="115"/>
      <c r="AF9" s="115"/>
      <c r="AG9" s="115"/>
      <c r="AH9" s="115"/>
      <c r="AI9" s="115"/>
      <c r="AJ9" s="115"/>
      <c r="AK9" s="115"/>
      <c r="AL9" s="115"/>
      <c r="AM9" s="115"/>
      <c r="AN9" s="331" t="str">
        <f t="shared" ref="AN9:AN17" si="0">IF(OR(A9="",G9=""),"",SUM(G9:AM9))</f>
        <v/>
      </c>
      <c r="AO9" s="332" t="str">
        <f t="shared" ref="AO9:AO17" si="1">IF(OR(A9="",G9=""),"",ROUND(AN9,0))</f>
        <v/>
      </c>
      <c r="AP9" s="17"/>
    </row>
    <row r="10" spans="1:45" ht="12" customHeight="1">
      <c r="A10" s="487"/>
      <c r="B10" s="488"/>
      <c r="C10" s="113"/>
      <c r="D10" s="194"/>
      <c r="E10" s="162"/>
      <c r="F10" s="196"/>
      <c r="G10" s="118"/>
      <c r="H10" s="118"/>
      <c r="I10" s="118"/>
      <c r="J10" s="118"/>
      <c r="K10" s="118"/>
      <c r="L10" s="118"/>
      <c r="M10" s="118"/>
      <c r="N10" s="118"/>
      <c r="O10" s="118"/>
      <c r="P10" s="118"/>
      <c r="Q10" s="119"/>
      <c r="R10" s="170"/>
      <c r="S10" s="119"/>
      <c r="T10" s="119"/>
      <c r="U10" s="119"/>
      <c r="V10" s="119"/>
      <c r="W10" s="119"/>
      <c r="X10" s="119"/>
      <c r="Y10" s="119"/>
      <c r="Z10" s="119"/>
      <c r="AA10" s="119"/>
      <c r="AB10" s="119"/>
      <c r="AC10" s="119"/>
      <c r="AD10" s="119"/>
      <c r="AE10" s="119"/>
      <c r="AF10" s="119"/>
      <c r="AG10" s="119"/>
      <c r="AH10" s="119"/>
      <c r="AI10" s="119"/>
      <c r="AJ10" s="119"/>
      <c r="AK10" s="119"/>
      <c r="AL10" s="119"/>
      <c r="AM10" s="119"/>
      <c r="AN10" s="331" t="str">
        <f t="shared" si="0"/>
        <v/>
      </c>
      <c r="AO10" s="332" t="str">
        <f t="shared" si="1"/>
        <v/>
      </c>
      <c r="AP10" s="17"/>
      <c r="AS10" s="100"/>
    </row>
    <row r="11" spans="1:45" ht="12" customHeight="1">
      <c r="A11" s="506"/>
      <c r="B11" s="507"/>
      <c r="C11" s="113"/>
      <c r="D11" s="194"/>
      <c r="E11" s="162"/>
      <c r="F11" s="196"/>
      <c r="G11" s="114"/>
      <c r="H11" s="114"/>
      <c r="I11" s="114"/>
      <c r="J11" s="114"/>
      <c r="K11" s="114"/>
      <c r="L11" s="114"/>
      <c r="M11" s="114"/>
      <c r="N11" s="114"/>
      <c r="O11" s="114"/>
      <c r="P11" s="114"/>
      <c r="Q11" s="115"/>
      <c r="R11" s="169"/>
      <c r="S11" s="115"/>
      <c r="T11" s="115"/>
      <c r="U11" s="115"/>
      <c r="V11" s="115"/>
      <c r="W11" s="115"/>
      <c r="X11" s="115"/>
      <c r="Y11" s="115"/>
      <c r="Z11" s="115"/>
      <c r="AA11" s="115"/>
      <c r="AB11" s="115"/>
      <c r="AC11" s="115"/>
      <c r="AD11" s="115"/>
      <c r="AE11" s="115"/>
      <c r="AF11" s="115"/>
      <c r="AG11" s="115"/>
      <c r="AH11" s="115"/>
      <c r="AI11" s="115"/>
      <c r="AJ11" s="115"/>
      <c r="AK11" s="115"/>
      <c r="AL11" s="115"/>
      <c r="AM11" s="115"/>
      <c r="AN11" s="331" t="str">
        <f t="shared" si="0"/>
        <v/>
      </c>
      <c r="AO11" s="332" t="str">
        <f t="shared" si="1"/>
        <v/>
      </c>
      <c r="AP11" s="17"/>
    </row>
    <row r="12" spans="1:45" ht="12" customHeight="1">
      <c r="A12" s="487"/>
      <c r="B12" s="488"/>
      <c r="C12" s="113"/>
      <c r="D12" s="194"/>
      <c r="E12" s="162"/>
      <c r="F12" s="196"/>
      <c r="G12" s="118"/>
      <c r="H12" s="118"/>
      <c r="I12" s="118"/>
      <c r="J12" s="118"/>
      <c r="K12" s="118"/>
      <c r="L12" s="118"/>
      <c r="M12" s="118"/>
      <c r="N12" s="118"/>
      <c r="O12" s="118"/>
      <c r="P12" s="118"/>
      <c r="Q12" s="119"/>
      <c r="R12" s="170"/>
      <c r="S12" s="119"/>
      <c r="T12" s="119"/>
      <c r="U12" s="119"/>
      <c r="V12" s="119"/>
      <c r="W12" s="119"/>
      <c r="X12" s="119"/>
      <c r="Y12" s="119"/>
      <c r="Z12" s="119"/>
      <c r="AA12" s="119"/>
      <c r="AB12" s="119"/>
      <c r="AC12" s="119"/>
      <c r="AD12" s="119"/>
      <c r="AE12" s="119"/>
      <c r="AF12" s="119"/>
      <c r="AG12" s="119"/>
      <c r="AH12" s="119"/>
      <c r="AI12" s="119"/>
      <c r="AJ12" s="119"/>
      <c r="AK12" s="119"/>
      <c r="AL12" s="119"/>
      <c r="AM12" s="119"/>
      <c r="AN12" s="331" t="str">
        <f t="shared" si="0"/>
        <v/>
      </c>
      <c r="AO12" s="332" t="str">
        <f t="shared" si="1"/>
        <v/>
      </c>
      <c r="AP12" s="17"/>
    </row>
    <row r="13" spans="1:45" ht="12" customHeight="1">
      <c r="A13" s="506"/>
      <c r="B13" s="507"/>
      <c r="C13" s="116"/>
      <c r="D13" s="117"/>
      <c r="E13" s="211"/>
      <c r="F13" s="196"/>
      <c r="G13" s="114"/>
      <c r="H13" s="114"/>
      <c r="I13" s="114"/>
      <c r="J13" s="114"/>
      <c r="K13" s="114"/>
      <c r="L13" s="114"/>
      <c r="M13" s="114"/>
      <c r="N13" s="114"/>
      <c r="O13" s="114"/>
      <c r="P13" s="114"/>
      <c r="Q13" s="115"/>
      <c r="R13" s="169"/>
      <c r="S13" s="115"/>
      <c r="T13" s="115"/>
      <c r="U13" s="115"/>
      <c r="V13" s="115"/>
      <c r="W13" s="115"/>
      <c r="X13" s="115"/>
      <c r="Y13" s="115"/>
      <c r="Z13" s="115"/>
      <c r="AA13" s="115"/>
      <c r="AB13" s="115"/>
      <c r="AC13" s="115"/>
      <c r="AD13" s="115"/>
      <c r="AE13" s="115"/>
      <c r="AF13" s="115"/>
      <c r="AG13" s="115"/>
      <c r="AH13" s="115"/>
      <c r="AI13" s="115"/>
      <c r="AJ13" s="115"/>
      <c r="AK13" s="115"/>
      <c r="AL13" s="115"/>
      <c r="AM13" s="115"/>
      <c r="AN13" s="331" t="str">
        <f t="shared" si="0"/>
        <v/>
      </c>
      <c r="AO13" s="332" t="str">
        <f t="shared" si="1"/>
        <v/>
      </c>
      <c r="AP13" s="17"/>
    </row>
    <row r="14" spans="1:45" ht="12" customHeight="1">
      <c r="A14" s="487"/>
      <c r="B14" s="488"/>
      <c r="C14" s="113"/>
      <c r="D14" s="194"/>
      <c r="E14" s="162"/>
      <c r="F14" s="196"/>
      <c r="G14" s="118"/>
      <c r="H14" s="118"/>
      <c r="I14" s="118"/>
      <c r="J14" s="118"/>
      <c r="K14" s="118"/>
      <c r="L14" s="118"/>
      <c r="M14" s="118"/>
      <c r="N14" s="118"/>
      <c r="O14" s="118"/>
      <c r="P14" s="118"/>
      <c r="Q14" s="119"/>
      <c r="R14" s="170"/>
      <c r="S14" s="119"/>
      <c r="T14" s="119"/>
      <c r="U14" s="119"/>
      <c r="V14" s="119"/>
      <c r="W14" s="119"/>
      <c r="X14" s="119"/>
      <c r="Y14" s="119"/>
      <c r="Z14" s="119"/>
      <c r="AA14" s="119"/>
      <c r="AB14" s="119"/>
      <c r="AC14" s="119"/>
      <c r="AD14" s="119"/>
      <c r="AE14" s="119"/>
      <c r="AF14" s="119"/>
      <c r="AG14" s="119"/>
      <c r="AH14" s="119"/>
      <c r="AI14" s="119"/>
      <c r="AJ14" s="119"/>
      <c r="AK14" s="119"/>
      <c r="AL14" s="119"/>
      <c r="AM14" s="119"/>
      <c r="AN14" s="331" t="str">
        <f t="shared" si="0"/>
        <v/>
      </c>
      <c r="AO14" s="332" t="str">
        <f t="shared" si="1"/>
        <v/>
      </c>
      <c r="AP14" s="17"/>
    </row>
    <row r="15" spans="1:45" ht="12" customHeight="1">
      <c r="A15" s="506"/>
      <c r="B15" s="507"/>
      <c r="C15" s="113"/>
      <c r="D15" s="194"/>
      <c r="E15" s="162"/>
      <c r="F15" s="196"/>
      <c r="G15" s="114"/>
      <c r="H15" s="114"/>
      <c r="I15" s="114"/>
      <c r="J15" s="114"/>
      <c r="K15" s="114"/>
      <c r="L15" s="114"/>
      <c r="M15" s="114"/>
      <c r="N15" s="114"/>
      <c r="O15" s="114"/>
      <c r="P15" s="114"/>
      <c r="Q15" s="115"/>
      <c r="R15" s="169"/>
      <c r="S15" s="115"/>
      <c r="T15" s="115"/>
      <c r="U15" s="115"/>
      <c r="V15" s="115"/>
      <c r="W15" s="115"/>
      <c r="X15" s="115"/>
      <c r="Y15" s="115"/>
      <c r="Z15" s="115"/>
      <c r="AA15" s="115"/>
      <c r="AB15" s="115"/>
      <c r="AC15" s="115"/>
      <c r="AD15" s="115"/>
      <c r="AE15" s="115"/>
      <c r="AF15" s="115"/>
      <c r="AG15" s="115"/>
      <c r="AH15" s="115"/>
      <c r="AI15" s="115"/>
      <c r="AJ15" s="115"/>
      <c r="AK15" s="115"/>
      <c r="AL15" s="115"/>
      <c r="AM15" s="115"/>
      <c r="AN15" s="331" t="str">
        <f t="shared" si="0"/>
        <v/>
      </c>
      <c r="AO15" s="332" t="str">
        <f t="shared" si="1"/>
        <v/>
      </c>
      <c r="AP15" s="17"/>
    </row>
    <row r="16" spans="1:45" ht="12" customHeight="1">
      <c r="A16" s="487"/>
      <c r="B16" s="488"/>
      <c r="C16" s="116"/>
      <c r="D16" s="117"/>
      <c r="E16" s="211"/>
      <c r="F16" s="196"/>
      <c r="G16" s="118"/>
      <c r="H16" s="118"/>
      <c r="I16" s="118"/>
      <c r="J16" s="118"/>
      <c r="K16" s="118"/>
      <c r="L16" s="118"/>
      <c r="M16" s="118"/>
      <c r="N16" s="118"/>
      <c r="O16" s="118"/>
      <c r="P16" s="118"/>
      <c r="Q16" s="119"/>
      <c r="R16" s="170"/>
      <c r="S16" s="119"/>
      <c r="T16" s="119"/>
      <c r="U16" s="119"/>
      <c r="V16" s="119"/>
      <c r="W16" s="119"/>
      <c r="X16" s="119"/>
      <c r="Y16" s="119"/>
      <c r="Z16" s="119"/>
      <c r="AA16" s="119"/>
      <c r="AB16" s="119"/>
      <c r="AC16" s="119"/>
      <c r="AD16" s="119"/>
      <c r="AE16" s="119"/>
      <c r="AF16" s="119"/>
      <c r="AG16" s="119"/>
      <c r="AH16" s="119"/>
      <c r="AI16" s="119"/>
      <c r="AJ16" s="119"/>
      <c r="AK16" s="119"/>
      <c r="AL16" s="119"/>
      <c r="AM16" s="119"/>
      <c r="AN16" s="331" t="str">
        <f t="shared" si="0"/>
        <v/>
      </c>
      <c r="AO16" s="332" t="str">
        <f t="shared" si="1"/>
        <v/>
      </c>
      <c r="AP16" s="17"/>
    </row>
    <row r="17" spans="1:42" ht="12" customHeight="1">
      <c r="A17" s="506"/>
      <c r="B17" s="507"/>
      <c r="C17" s="116"/>
      <c r="D17" s="117"/>
      <c r="E17" s="211"/>
      <c r="F17" s="196"/>
      <c r="G17" s="114"/>
      <c r="H17" s="114"/>
      <c r="I17" s="114"/>
      <c r="J17" s="114"/>
      <c r="K17" s="114"/>
      <c r="L17" s="114"/>
      <c r="M17" s="114"/>
      <c r="N17" s="114"/>
      <c r="O17" s="114"/>
      <c r="P17" s="114"/>
      <c r="Q17" s="115"/>
      <c r="R17" s="169"/>
      <c r="S17" s="115"/>
      <c r="T17" s="115"/>
      <c r="U17" s="115"/>
      <c r="V17" s="115"/>
      <c r="W17" s="115"/>
      <c r="X17" s="115"/>
      <c r="Y17" s="115"/>
      <c r="Z17" s="115"/>
      <c r="AA17" s="115"/>
      <c r="AB17" s="115"/>
      <c r="AC17" s="115"/>
      <c r="AD17" s="115"/>
      <c r="AE17" s="115"/>
      <c r="AF17" s="115"/>
      <c r="AG17" s="115"/>
      <c r="AH17" s="115"/>
      <c r="AI17" s="115"/>
      <c r="AJ17" s="115"/>
      <c r="AK17" s="115"/>
      <c r="AL17" s="115"/>
      <c r="AM17" s="115"/>
      <c r="AN17" s="331" t="str">
        <f t="shared" si="0"/>
        <v/>
      </c>
      <c r="AO17" s="332" t="str">
        <f t="shared" si="1"/>
        <v/>
      </c>
      <c r="AP17" s="17"/>
    </row>
    <row r="18" spans="1:42" ht="15.75" customHeight="1">
      <c r="A18" s="552" t="s">
        <v>0</v>
      </c>
      <c r="B18" s="553"/>
      <c r="C18" s="553"/>
      <c r="D18" s="553"/>
      <c r="E18" s="553"/>
      <c r="F18" s="554"/>
      <c r="G18" s="343">
        <f t="shared" ref="G18:AM18" si="2">IF(OR(G7="",COUNTIF(G9:G17,"&gt;"&amp;G7)&gt;0),"H",SUM(G9:G17))</f>
        <v>0</v>
      </c>
      <c r="H18" s="343">
        <f t="shared" si="2"/>
        <v>0</v>
      </c>
      <c r="I18" s="343">
        <f t="shared" si="2"/>
        <v>0</v>
      </c>
      <c r="J18" s="343">
        <f t="shared" si="2"/>
        <v>0</v>
      </c>
      <c r="K18" s="343">
        <f t="shared" si="2"/>
        <v>0</v>
      </c>
      <c r="L18" s="343">
        <f t="shared" si="2"/>
        <v>0</v>
      </c>
      <c r="M18" s="343">
        <f t="shared" si="2"/>
        <v>0</v>
      </c>
      <c r="N18" s="343">
        <f t="shared" si="2"/>
        <v>0</v>
      </c>
      <c r="O18" s="343">
        <f t="shared" si="2"/>
        <v>0</v>
      </c>
      <c r="P18" s="343">
        <f t="shared" si="2"/>
        <v>0</v>
      </c>
      <c r="Q18" s="343">
        <f t="shared" si="2"/>
        <v>0</v>
      </c>
      <c r="R18" s="343">
        <f t="shared" si="2"/>
        <v>0</v>
      </c>
      <c r="S18" s="343">
        <f t="shared" si="2"/>
        <v>0</v>
      </c>
      <c r="T18" s="343">
        <f t="shared" si="2"/>
        <v>0</v>
      </c>
      <c r="U18" s="343">
        <f t="shared" si="2"/>
        <v>0</v>
      </c>
      <c r="V18" s="343">
        <f t="shared" si="2"/>
        <v>0</v>
      </c>
      <c r="W18" s="343">
        <f t="shared" si="2"/>
        <v>0</v>
      </c>
      <c r="X18" s="343">
        <f t="shared" si="2"/>
        <v>0</v>
      </c>
      <c r="Y18" s="343">
        <f t="shared" si="2"/>
        <v>0</v>
      </c>
      <c r="Z18" s="343">
        <f t="shared" si="2"/>
        <v>0</v>
      </c>
      <c r="AA18" s="343">
        <f t="shared" si="2"/>
        <v>0</v>
      </c>
      <c r="AB18" s="343">
        <f t="shared" si="2"/>
        <v>0</v>
      </c>
      <c r="AC18" s="343">
        <f t="shared" si="2"/>
        <v>0</v>
      </c>
      <c r="AD18" s="343">
        <f t="shared" si="2"/>
        <v>0</v>
      </c>
      <c r="AE18" s="343">
        <f t="shared" si="2"/>
        <v>0</v>
      </c>
      <c r="AF18" s="343">
        <f t="shared" si="2"/>
        <v>0</v>
      </c>
      <c r="AG18" s="343">
        <f t="shared" si="2"/>
        <v>0</v>
      </c>
      <c r="AH18" s="343">
        <f t="shared" si="2"/>
        <v>0</v>
      </c>
      <c r="AI18" s="343">
        <f t="shared" si="2"/>
        <v>0</v>
      </c>
      <c r="AJ18" s="343">
        <f t="shared" si="2"/>
        <v>0</v>
      </c>
      <c r="AK18" s="343">
        <f t="shared" si="2"/>
        <v>0</v>
      </c>
      <c r="AL18" s="343">
        <f t="shared" si="2"/>
        <v>0</v>
      </c>
      <c r="AM18" s="343">
        <f t="shared" si="2"/>
        <v>0</v>
      </c>
      <c r="AN18" s="331">
        <f>IF(SUM(G18:AM18)=SUM(AN9:AN17),SUM(G18:AM18),"hata var")</f>
        <v>0</v>
      </c>
      <c r="AO18" s="430">
        <f>ROUND(AN18,0)</f>
        <v>0</v>
      </c>
      <c r="AP18" s="17"/>
    </row>
    <row r="19" spans="1:42" ht="14.25">
      <c r="A19" s="552" t="s">
        <v>2</v>
      </c>
      <c r="B19" s="553"/>
      <c r="C19" s="553"/>
      <c r="D19" s="553"/>
      <c r="E19" s="553"/>
      <c r="F19" s="554"/>
      <c r="G19" s="344" t="str">
        <f t="shared" ref="G19:AB19" si="3">IF(COUNTBLANK(G9:G17)=ROWS(G9:G17)," ",AVERAGE(G9:G17)*10)</f>
        <v xml:space="preserve"> </v>
      </c>
      <c r="H19" s="344" t="str">
        <f t="shared" si="3"/>
        <v xml:space="preserve"> </v>
      </c>
      <c r="I19" s="344" t="str">
        <f t="shared" si="3"/>
        <v xml:space="preserve"> </v>
      </c>
      <c r="J19" s="344" t="str">
        <f t="shared" si="3"/>
        <v xml:space="preserve"> </v>
      </c>
      <c r="K19" s="344" t="str">
        <f t="shared" si="3"/>
        <v xml:space="preserve"> </v>
      </c>
      <c r="L19" s="344" t="str">
        <f t="shared" si="3"/>
        <v xml:space="preserve"> </v>
      </c>
      <c r="M19" s="344" t="str">
        <f t="shared" si="3"/>
        <v xml:space="preserve"> </v>
      </c>
      <c r="N19" s="344" t="str">
        <f t="shared" si="3"/>
        <v xml:space="preserve"> </v>
      </c>
      <c r="O19" s="344" t="str">
        <f t="shared" si="3"/>
        <v xml:space="preserve"> </v>
      </c>
      <c r="P19" s="344" t="str">
        <f t="shared" si="3"/>
        <v xml:space="preserve"> </v>
      </c>
      <c r="Q19" s="344" t="str">
        <f t="shared" si="3"/>
        <v xml:space="preserve"> </v>
      </c>
      <c r="R19" s="344" t="str">
        <f t="shared" si="3"/>
        <v xml:space="preserve"> </v>
      </c>
      <c r="S19" s="344" t="str">
        <f t="shared" si="3"/>
        <v xml:space="preserve"> </v>
      </c>
      <c r="T19" s="344" t="str">
        <f t="shared" si="3"/>
        <v xml:space="preserve"> </v>
      </c>
      <c r="U19" s="344" t="str">
        <f t="shared" si="3"/>
        <v xml:space="preserve"> </v>
      </c>
      <c r="V19" s="344" t="str">
        <f t="shared" si="3"/>
        <v xml:space="preserve"> </v>
      </c>
      <c r="W19" s="344" t="str">
        <f t="shared" si="3"/>
        <v xml:space="preserve"> </v>
      </c>
      <c r="X19" s="344" t="str">
        <f t="shared" si="3"/>
        <v xml:space="preserve"> </v>
      </c>
      <c r="Y19" s="344" t="str">
        <f t="shared" si="3"/>
        <v xml:space="preserve"> </v>
      </c>
      <c r="Z19" s="344" t="str">
        <f t="shared" si="3"/>
        <v xml:space="preserve"> </v>
      </c>
      <c r="AA19" s="344" t="str">
        <f t="shared" si="3"/>
        <v xml:space="preserve"> </v>
      </c>
      <c r="AB19" s="344" t="str">
        <f t="shared" si="3"/>
        <v xml:space="preserve"> </v>
      </c>
      <c r="AC19" s="344"/>
      <c r="AD19" s="344"/>
      <c r="AE19" s="344"/>
      <c r="AF19" s="344"/>
      <c r="AG19" s="344"/>
      <c r="AH19" s="344"/>
      <c r="AI19" s="344"/>
      <c r="AJ19" s="344" t="str">
        <f>IF(COUNTBLANK(AJ9:AJ17)=ROWS(AJ9:AJ17)," ",AVERAGE(AJ9:AJ17)*10)</f>
        <v xml:space="preserve"> </v>
      </c>
      <c r="AK19" s="344"/>
      <c r="AL19" s="344" t="str">
        <f>IF(COUNTBLANK(AL9:AL17)=ROWS(AL9:AL17)," ",AVERAGE(AL9:AL17)*10)</f>
        <v xml:space="preserve"> </v>
      </c>
      <c r="AM19" s="344" t="str">
        <f>IF(COUNTBLANK(AM9:AM17)=ROWS(AM9:AM17)," ",AVERAGE(AM9:AM17)*10)</f>
        <v xml:space="preserve"> </v>
      </c>
      <c r="AN19" s="339" t="e">
        <f>IF(OR(G19="0",G19=""),"0",ROUND(AVERAGE(G19:AM19),1))</f>
        <v>#DIV/0!</v>
      </c>
      <c r="AO19" s="340" t="e">
        <f>AN19</f>
        <v>#DIV/0!</v>
      </c>
      <c r="AP19" s="17"/>
    </row>
    <row r="20" spans="1:42" s="29" customFormat="1" ht="13.5" customHeight="1">
      <c r="A20" s="478" t="s">
        <v>101</v>
      </c>
      <c r="B20" s="479"/>
      <c r="C20" s="479"/>
      <c r="D20" s="479"/>
      <c r="E20" s="479"/>
      <c r="F20" s="480"/>
      <c r="G20" s="345" t="str">
        <f t="shared" ref="G20:Q20" si="4">IF(COUNTBLANK(G9:G17)=ROWS(G9:G17)," ",AVERAGE(G9:G17))</f>
        <v xml:space="preserve"> </v>
      </c>
      <c r="H20" s="346" t="str">
        <f t="shared" si="4"/>
        <v xml:space="preserve"> </v>
      </c>
      <c r="I20" s="346" t="str">
        <f t="shared" si="4"/>
        <v xml:space="preserve"> </v>
      </c>
      <c r="J20" s="346" t="str">
        <f t="shared" si="4"/>
        <v xml:space="preserve"> </v>
      </c>
      <c r="K20" s="346" t="str">
        <f t="shared" si="4"/>
        <v xml:space="preserve"> </v>
      </c>
      <c r="L20" s="346" t="str">
        <f t="shared" si="4"/>
        <v xml:space="preserve"> </v>
      </c>
      <c r="M20" s="346" t="str">
        <f t="shared" si="4"/>
        <v xml:space="preserve"> </v>
      </c>
      <c r="N20" s="346" t="str">
        <f t="shared" si="4"/>
        <v xml:space="preserve"> </v>
      </c>
      <c r="O20" s="346" t="str">
        <f t="shared" si="4"/>
        <v xml:space="preserve"> </v>
      </c>
      <c r="P20" s="346" t="str">
        <f t="shared" si="4"/>
        <v xml:space="preserve"> </v>
      </c>
      <c r="Q20" s="346" t="str">
        <f t="shared" si="4"/>
        <v xml:space="preserve"> </v>
      </c>
      <c r="R20" s="347"/>
      <c r="S20" s="346" t="str">
        <f t="shared" ref="S20:AB20" si="5">IF(COUNTBLANK(S9:S17)=ROWS(S9:S17)," ",AVERAGE(S9:S17))</f>
        <v xml:space="preserve"> </v>
      </c>
      <c r="T20" s="346" t="str">
        <f t="shared" si="5"/>
        <v xml:space="preserve"> </v>
      </c>
      <c r="U20" s="346" t="str">
        <f t="shared" si="5"/>
        <v xml:space="preserve"> </v>
      </c>
      <c r="V20" s="346" t="str">
        <f t="shared" si="5"/>
        <v xml:space="preserve"> </v>
      </c>
      <c r="W20" s="346" t="str">
        <f t="shared" si="5"/>
        <v xml:space="preserve"> </v>
      </c>
      <c r="X20" s="346" t="str">
        <f t="shared" si="5"/>
        <v xml:space="preserve"> </v>
      </c>
      <c r="Y20" s="346" t="str">
        <f t="shared" si="5"/>
        <v xml:space="preserve"> </v>
      </c>
      <c r="Z20" s="346" t="str">
        <f t="shared" si="5"/>
        <v xml:space="preserve"> </v>
      </c>
      <c r="AA20" s="346" t="str">
        <f t="shared" si="5"/>
        <v xml:space="preserve"> </v>
      </c>
      <c r="AB20" s="346" t="str">
        <f t="shared" si="5"/>
        <v xml:space="preserve"> </v>
      </c>
      <c r="AC20" s="346"/>
      <c r="AD20" s="346"/>
      <c r="AE20" s="346"/>
      <c r="AF20" s="346"/>
      <c r="AG20" s="346"/>
      <c r="AH20" s="346"/>
      <c r="AI20" s="346"/>
      <c r="AJ20" s="346" t="str">
        <f>IF(COUNTBLANK(AJ9:AJ17)=ROWS(AJ9:AJ17)," ",AVERAGE(AJ9:AJ17))</f>
        <v xml:space="preserve"> </v>
      </c>
      <c r="AK20" s="346"/>
      <c r="AL20" s="346" t="str">
        <f>IF(COUNTBLANK(AL9:AL17)=ROWS(AL9:AL17)," ",AVERAGE(AL9:AL17))</f>
        <v xml:space="preserve"> </v>
      </c>
      <c r="AM20" s="346" t="str">
        <f>IF(COUNTBLANK(AM9:AM17)=ROWS(AM9:AM17)," ",AVERAGE(AM9:AM17))</f>
        <v xml:space="preserve"> </v>
      </c>
      <c r="AN20" s="431" t="e">
        <f>IF(COUNTIF(AN9:AN17," ")=ROWS(AN9:AN17)," ",AVERAGE(AN9:AN17))</f>
        <v>#DIV/0!</v>
      </c>
      <c r="AO20" s="432" t="e">
        <f>IF(COUNTIF(AO9:AO17," ")=ROWS(AO9:AO17)," ",AVERAGE(AO9:AO17))</f>
        <v>#DIV/0!</v>
      </c>
    </row>
    <row r="21" spans="1:42" s="29" customFormat="1" ht="13.15" customHeight="1">
      <c r="A21" s="481" t="s">
        <v>114</v>
      </c>
      <c r="B21" s="619"/>
      <c r="C21" s="619"/>
      <c r="D21" s="619"/>
      <c r="E21" s="619"/>
      <c r="F21" s="620"/>
      <c r="G21" s="349" t="str">
        <f t="shared" ref="G21:Q21" si="6">IF(COUNTBLANK(G9:G17)=ROWS(G9:G17)," ",IF(COUNTIF(G9:G17,G7:G7)=0,"YOK",COUNTIF(G9:G17,G7)))</f>
        <v xml:space="preserve"> </v>
      </c>
      <c r="H21" s="350" t="str">
        <f t="shared" si="6"/>
        <v xml:space="preserve"> </v>
      </c>
      <c r="I21" s="350" t="str">
        <f t="shared" si="6"/>
        <v xml:space="preserve"> </v>
      </c>
      <c r="J21" s="350" t="str">
        <f t="shared" si="6"/>
        <v xml:space="preserve"> </v>
      </c>
      <c r="K21" s="350" t="str">
        <f t="shared" si="6"/>
        <v xml:space="preserve"> </v>
      </c>
      <c r="L21" s="350" t="str">
        <f t="shared" si="6"/>
        <v xml:space="preserve"> </v>
      </c>
      <c r="M21" s="350" t="str">
        <f t="shared" si="6"/>
        <v xml:space="preserve"> </v>
      </c>
      <c r="N21" s="350" t="str">
        <f t="shared" si="6"/>
        <v xml:space="preserve"> </v>
      </c>
      <c r="O21" s="350" t="str">
        <f t="shared" si="6"/>
        <v xml:space="preserve"> </v>
      </c>
      <c r="P21" s="350" t="str">
        <f t="shared" si="6"/>
        <v xml:space="preserve"> </v>
      </c>
      <c r="Q21" s="350" t="str">
        <f t="shared" si="6"/>
        <v xml:space="preserve"> </v>
      </c>
      <c r="R21" s="351"/>
      <c r="S21" s="350" t="str">
        <f t="shared" ref="S21:AB21" si="7">IF(COUNTBLANK(S9:S17)=ROWS(S9:S17)," ",IF(COUNTIF(S9:S17,S7:S7)=0,"YOK",COUNTIF(S9:S17,S7)))</f>
        <v xml:space="preserve"> </v>
      </c>
      <c r="T21" s="350" t="str">
        <f t="shared" si="7"/>
        <v xml:space="preserve"> </v>
      </c>
      <c r="U21" s="350" t="str">
        <f t="shared" si="7"/>
        <v xml:space="preserve"> </v>
      </c>
      <c r="V21" s="350" t="str">
        <f t="shared" si="7"/>
        <v xml:space="preserve"> </v>
      </c>
      <c r="W21" s="350" t="str">
        <f t="shared" si="7"/>
        <v xml:space="preserve"> </v>
      </c>
      <c r="X21" s="350" t="str">
        <f t="shared" si="7"/>
        <v xml:space="preserve"> </v>
      </c>
      <c r="Y21" s="350" t="str">
        <f t="shared" si="7"/>
        <v xml:space="preserve"> </v>
      </c>
      <c r="Z21" s="350" t="str">
        <f t="shared" si="7"/>
        <v xml:space="preserve"> </v>
      </c>
      <c r="AA21" s="350" t="str">
        <f t="shared" si="7"/>
        <v xml:space="preserve"> </v>
      </c>
      <c r="AB21" s="350" t="str">
        <f t="shared" si="7"/>
        <v xml:space="preserve"> </v>
      </c>
      <c r="AC21" s="350"/>
      <c r="AD21" s="350"/>
      <c r="AE21" s="350"/>
      <c r="AF21" s="350"/>
      <c r="AG21" s="350"/>
      <c r="AH21" s="350"/>
      <c r="AI21" s="350"/>
      <c r="AJ21" s="350" t="str">
        <f>IF(COUNTBLANK(AJ9:AJ17)=ROWS(AJ9:AJ17)," ",IF(COUNTIF(AJ9:AJ17,AJ7:AJ7)=0,"YOK",COUNTIF(AJ9:AJ17,AJ7)))</f>
        <v xml:space="preserve"> </v>
      </c>
      <c r="AK21" s="350"/>
      <c r="AL21" s="350" t="str">
        <f>IF(COUNTBLANK(AL9:AL17)=ROWS(AL9:AL17)," ",IF(COUNTIF(AL9:AL17,AL7:AL7)=0,"YOK",COUNTIF(AL9:AL17,AL7)))</f>
        <v xml:space="preserve"> </v>
      </c>
      <c r="AM21" s="350" t="str">
        <f>IF(COUNTBLANK(AM9:AM17)=ROWS(AM9:AM17)," ",IF(COUNTIF(AM9:AM17,AM7:AM7)=0,"YOK",COUNTIF(AM9:AM17,AM7)))</f>
        <v xml:space="preserve"> </v>
      </c>
      <c r="AN21" s="564"/>
      <c r="AO21" s="504"/>
    </row>
    <row r="22" spans="1:42" s="29" customFormat="1" ht="13.5">
      <c r="A22" s="621" t="s">
        <v>115</v>
      </c>
      <c r="B22" s="482"/>
      <c r="C22" s="482"/>
      <c r="D22" s="482"/>
      <c r="E22" s="482"/>
      <c r="F22" s="483"/>
      <c r="G22" s="352" t="str">
        <f t="shared" ref="G22:Q22" si="8">IF(COUNTBLANK(G9:G17)=ROWS(G9:G17)," ",IF(COUNTIF(G9:G17,0)=0,"YOK",COUNTIF(G9:G17,0)))</f>
        <v xml:space="preserve"> </v>
      </c>
      <c r="H22" s="353" t="str">
        <f t="shared" si="8"/>
        <v xml:space="preserve"> </v>
      </c>
      <c r="I22" s="353" t="str">
        <f t="shared" si="8"/>
        <v xml:space="preserve"> </v>
      </c>
      <c r="J22" s="353" t="str">
        <f t="shared" si="8"/>
        <v xml:space="preserve"> </v>
      </c>
      <c r="K22" s="353" t="str">
        <f t="shared" si="8"/>
        <v xml:space="preserve"> </v>
      </c>
      <c r="L22" s="353" t="str">
        <f t="shared" si="8"/>
        <v xml:space="preserve"> </v>
      </c>
      <c r="M22" s="353" t="str">
        <f t="shared" si="8"/>
        <v xml:space="preserve"> </v>
      </c>
      <c r="N22" s="353" t="str">
        <f t="shared" si="8"/>
        <v xml:space="preserve"> </v>
      </c>
      <c r="O22" s="353" t="str">
        <f t="shared" si="8"/>
        <v xml:space="preserve"> </v>
      </c>
      <c r="P22" s="353" t="str">
        <f t="shared" si="8"/>
        <v xml:space="preserve"> </v>
      </c>
      <c r="Q22" s="353" t="str">
        <f t="shared" si="8"/>
        <v xml:space="preserve"> </v>
      </c>
      <c r="R22" s="354"/>
      <c r="S22" s="353" t="str">
        <f t="shared" ref="S22:AB22" si="9">IF(COUNTBLANK(S9:S17)=ROWS(S9:S17)," ",IF(COUNTIF(S9:S17,0)=0,"YOK",COUNTIF(S9:S17,0)))</f>
        <v xml:space="preserve"> </v>
      </c>
      <c r="T22" s="353" t="str">
        <f t="shared" si="9"/>
        <v xml:space="preserve"> </v>
      </c>
      <c r="U22" s="353" t="str">
        <f t="shared" si="9"/>
        <v xml:space="preserve"> </v>
      </c>
      <c r="V22" s="353" t="str">
        <f t="shared" si="9"/>
        <v xml:space="preserve"> </v>
      </c>
      <c r="W22" s="353" t="str">
        <f t="shared" si="9"/>
        <v xml:space="preserve"> </v>
      </c>
      <c r="X22" s="353" t="str">
        <f t="shared" si="9"/>
        <v xml:space="preserve"> </v>
      </c>
      <c r="Y22" s="353" t="str">
        <f t="shared" si="9"/>
        <v xml:space="preserve"> </v>
      </c>
      <c r="Z22" s="353" t="str">
        <f t="shared" si="9"/>
        <v xml:space="preserve"> </v>
      </c>
      <c r="AA22" s="353" t="str">
        <f t="shared" si="9"/>
        <v xml:space="preserve"> </v>
      </c>
      <c r="AB22" s="353" t="str">
        <f t="shared" si="9"/>
        <v xml:space="preserve"> </v>
      </c>
      <c r="AC22" s="353"/>
      <c r="AD22" s="353"/>
      <c r="AE22" s="353"/>
      <c r="AF22" s="353"/>
      <c r="AG22" s="353"/>
      <c r="AH22" s="353"/>
      <c r="AI22" s="353"/>
      <c r="AJ22" s="353" t="str">
        <f>IF(COUNTBLANK(AJ9:AJ17)=ROWS(AJ9:AJ17)," ",IF(COUNTIF(AJ9:AJ17,0)=0,"YOK",COUNTIF(AJ9:AJ17,0)))</f>
        <v xml:space="preserve"> </v>
      </c>
      <c r="AK22" s="353"/>
      <c r="AL22" s="353" t="str">
        <f>IF(COUNTBLANK(AL9:AL17)=ROWS(AL9:AL17)," ",IF(COUNTIF(AL9:AL17,0)=0,"YOK",COUNTIF(AL9:AL17,0)))</f>
        <v xml:space="preserve"> </v>
      </c>
      <c r="AM22" s="353" t="str">
        <f>IF(COUNTBLANK(AM9:AM17)=ROWS(AM9:AM17)," ",IF(COUNTIF(AM9:AM17,0)=0,"YOK",COUNTIF(AM9:AM17,0)))</f>
        <v xml:space="preserve"> </v>
      </c>
      <c r="AN22" s="565"/>
      <c r="AO22" s="505"/>
    </row>
    <row r="23" spans="1:42" ht="22.5" customHeight="1">
      <c r="A23" s="581" t="s">
        <v>9</v>
      </c>
      <c r="B23" s="581"/>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17"/>
    </row>
    <row r="24" spans="1:42" ht="7.5" customHeight="1">
      <c r="A24" s="58"/>
      <c r="B24" s="58"/>
      <c r="C24" s="58"/>
      <c r="D24" s="58"/>
      <c r="E24" s="58"/>
      <c r="F24" s="58"/>
      <c r="G24" s="59">
        <v>1</v>
      </c>
      <c r="H24" s="59">
        <v>2</v>
      </c>
      <c r="I24" s="59">
        <v>3</v>
      </c>
      <c r="J24" s="59">
        <v>4</v>
      </c>
      <c r="K24" s="59">
        <v>5</v>
      </c>
      <c r="L24" s="59">
        <v>6</v>
      </c>
      <c r="M24" s="59">
        <v>7</v>
      </c>
      <c r="N24" s="59">
        <v>8</v>
      </c>
      <c r="O24" s="59">
        <v>9</v>
      </c>
      <c r="P24" s="59">
        <v>10</v>
      </c>
      <c r="Q24" s="59">
        <v>11</v>
      </c>
      <c r="R24" s="59">
        <v>12</v>
      </c>
      <c r="S24" s="59">
        <v>13</v>
      </c>
      <c r="T24" s="59">
        <v>14</v>
      </c>
      <c r="U24" s="59">
        <v>15</v>
      </c>
      <c r="V24" s="59">
        <v>16</v>
      </c>
      <c r="W24" s="59">
        <v>17</v>
      </c>
      <c r="X24" s="59">
        <v>18</v>
      </c>
      <c r="Y24" s="59">
        <v>19</v>
      </c>
      <c r="Z24" s="59">
        <v>20</v>
      </c>
      <c r="AA24" s="59">
        <v>21</v>
      </c>
      <c r="AB24" s="59">
        <v>22</v>
      </c>
      <c r="AC24" s="59">
        <v>23</v>
      </c>
      <c r="AD24" s="59">
        <v>24</v>
      </c>
      <c r="AE24" s="59">
        <v>25</v>
      </c>
      <c r="AF24" s="59"/>
      <c r="AG24" s="59"/>
      <c r="AH24" s="59"/>
      <c r="AI24" s="59"/>
      <c r="AJ24" s="59"/>
      <c r="AK24" s="59"/>
      <c r="AL24" s="59"/>
      <c r="AM24" s="59"/>
      <c r="AN24" s="59"/>
      <c r="AO24" s="65"/>
    </row>
    <row r="25" spans="1:42" ht="15" customHeight="1">
      <c r="A25" s="60"/>
      <c r="B25" s="61"/>
      <c r="C25" s="61"/>
      <c r="D25" s="61" t="s">
        <v>7</v>
      </c>
      <c r="E25" s="61"/>
      <c r="F25" s="61"/>
      <c r="G25" s="62">
        <f>IF(OR(G17="",G17="H"),0,100)</f>
        <v>0</v>
      </c>
      <c r="H25" s="62">
        <f t="shared" ref="H25:AD25" si="10">IF(OR(H17="",H17="H"),0,100)</f>
        <v>0</v>
      </c>
      <c r="I25" s="62">
        <f t="shared" si="10"/>
        <v>0</v>
      </c>
      <c r="J25" s="62">
        <f t="shared" si="10"/>
        <v>0</v>
      </c>
      <c r="K25" s="62">
        <f t="shared" si="10"/>
        <v>0</v>
      </c>
      <c r="L25" s="62">
        <f t="shared" si="10"/>
        <v>0</v>
      </c>
      <c r="M25" s="62">
        <f t="shared" si="10"/>
        <v>0</v>
      </c>
      <c r="N25" s="62">
        <f t="shared" si="10"/>
        <v>0</v>
      </c>
      <c r="O25" s="62">
        <f t="shared" si="10"/>
        <v>0</v>
      </c>
      <c r="P25" s="62">
        <f t="shared" si="10"/>
        <v>0</v>
      </c>
      <c r="Q25" s="62">
        <f t="shared" si="10"/>
        <v>0</v>
      </c>
      <c r="R25" s="62" t="e">
        <f>IF(OR(#REF!="",#REF!="H"),0,100)</f>
        <v>#REF!</v>
      </c>
      <c r="S25" s="62">
        <f t="shared" si="10"/>
        <v>0</v>
      </c>
      <c r="T25" s="62">
        <f t="shared" si="10"/>
        <v>0</v>
      </c>
      <c r="U25" s="62">
        <f t="shared" si="10"/>
        <v>0</v>
      </c>
      <c r="V25" s="62">
        <f t="shared" si="10"/>
        <v>0</v>
      </c>
      <c r="W25" s="62">
        <f t="shared" si="10"/>
        <v>0</v>
      </c>
      <c r="X25" s="62">
        <f t="shared" si="10"/>
        <v>0</v>
      </c>
      <c r="Y25" s="62">
        <f t="shared" si="10"/>
        <v>0</v>
      </c>
      <c r="Z25" s="62">
        <f t="shared" si="10"/>
        <v>0</v>
      </c>
      <c r="AA25" s="62">
        <f t="shared" si="10"/>
        <v>0</v>
      </c>
      <c r="AB25" s="62">
        <f t="shared" si="10"/>
        <v>0</v>
      </c>
      <c r="AC25" s="62">
        <f t="shared" si="10"/>
        <v>0</v>
      </c>
      <c r="AD25" s="62">
        <f t="shared" si="10"/>
        <v>0</v>
      </c>
      <c r="AE25" s="62">
        <f>IF(OR(AE17="",AE17="H"),0,100)</f>
        <v>0</v>
      </c>
      <c r="AF25" s="62"/>
      <c r="AG25" s="62"/>
      <c r="AH25" s="62"/>
      <c r="AI25" s="62"/>
      <c r="AJ25" s="62"/>
      <c r="AK25" s="62"/>
      <c r="AL25" s="62"/>
      <c r="AM25" s="62"/>
      <c r="AN25" s="62"/>
      <c r="AO25" s="73"/>
    </row>
    <row r="26" spans="1:42" ht="14.25" customHeight="1">
      <c r="A26" s="60"/>
      <c r="B26" s="63"/>
      <c r="C26" s="63"/>
      <c r="D26" s="63" t="s">
        <v>8</v>
      </c>
      <c r="E26" s="63"/>
      <c r="F26" s="63"/>
      <c r="G26" s="64">
        <f t="shared" ref="G26:AD26" si="11">IF(G18="",0,G18)</f>
        <v>0</v>
      </c>
      <c r="H26" s="64">
        <f t="shared" si="11"/>
        <v>0</v>
      </c>
      <c r="I26" s="64">
        <f t="shared" si="11"/>
        <v>0</v>
      </c>
      <c r="J26" s="64">
        <f t="shared" si="11"/>
        <v>0</v>
      </c>
      <c r="K26" s="64">
        <f t="shared" si="11"/>
        <v>0</v>
      </c>
      <c r="L26" s="64">
        <f t="shared" si="11"/>
        <v>0</v>
      </c>
      <c r="M26" s="64">
        <f t="shared" si="11"/>
        <v>0</v>
      </c>
      <c r="N26" s="64">
        <f t="shared" si="11"/>
        <v>0</v>
      </c>
      <c r="O26" s="64">
        <f t="shared" si="11"/>
        <v>0</v>
      </c>
      <c r="P26" s="64">
        <f t="shared" si="11"/>
        <v>0</v>
      </c>
      <c r="Q26" s="64">
        <f t="shared" si="11"/>
        <v>0</v>
      </c>
      <c r="R26" s="64" t="e">
        <f>IF(#REF!="",0,#REF!)</f>
        <v>#REF!</v>
      </c>
      <c r="S26" s="64">
        <f t="shared" si="11"/>
        <v>0</v>
      </c>
      <c r="T26" s="64">
        <f t="shared" si="11"/>
        <v>0</v>
      </c>
      <c r="U26" s="64">
        <f t="shared" si="11"/>
        <v>0</v>
      </c>
      <c r="V26" s="64">
        <f t="shared" si="11"/>
        <v>0</v>
      </c>
      <c r="W26" s="64">
        <f t="shared" si="11"/>
        <v>0</v>
      </c>
      <c r="X26" s="64">
        <f t="shared" si="11"/>
        <v>0</v>
      </c>
      <c r="Y26" s="64">
        <f t="shared" si="11"/>
        <v>0</v>
      </c>
      <c r="Z26" s="64">
        <f t="shared" si="11"/>
        <v>0</v>
      </c>
      <c r="AA26" s="64">
        <f t="shared" si="11"/>
        <v>0</v>
      </c>
      <c r="AB26" s="64">
        <f t="shared" si="11"/>
        <v>0</v>
      </c>
      <c r="AC26" s="64">
        <f t="shared" si="11"/>
        <v>0</v>
      </c>
      <c r="AD26" s="64">
        <f t="shared" si="11"/>
        <v>0</v>
      </c>
      <c r="AE26" s="64">
        <f>IF(AE18="",0,AE18)</f>
        <v>0</v>
      </c>
      <c r="AF26" s="64"/>
      <c r="AG26" s="64"/>
      <c r="AH26" s="64"/>
      <c r="AI26" s="64"/>
      <c r="AJ26" s="64"/>
      <c r="AK26" s="64"/>
      <c r="AL26" s="64"/>
      <c r="AM26" s="64"/>
      <c r="AN26" s="64"/>
      <c r="AO26" s="74"/>
    </row>
    <row r="27" spans="1:42" ht="14.25" customHeight="1">
      <c r="A27" s="60"/>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28"/>
    </row>
    <row r="28" spans="1:42" s="21" customFormat="1" ht="14.25" customHeight="1">
      <c r="A28" s="24"/>
      <c r="B28" s="25"/>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25"/>
      <c r="AO28" s="1"/>
    </row>
    <row r="29" spans="1:42" s="21" customFormat="1">
      <c r="A29" s="2"/>
      <c r="B29" s="6"/>
      <c r="C29" s="42"/>
      <c r="D29" s="42"/>
      <c r="E29" s="42"/>
      <c r="F29" s="42"/>
      <c r="G29" s="42"/>
      <c r="H29" s="42"/>
      <c r="I29" s="43"/>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6"/>
      <c r="AO29" s="22"/>
    </row>
    <row r="30" spans="1:42" s="21" customFormat="1">
      <c r="A30" s="2"/>
      <c r="B30" s="6"/>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6"/>
      <c r="AO30" s="23"/>
    </row>
    <row r="31" spans="1:42" s="21" customFormat="1">
      <c r="A31" s="2"/>
      <c r="B31" s="6"/>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6"/>
      <c r="AO31" s="23"/>
    </row>
    <row r="32" spans="1:42" s="21" customFormat="1">
      <c r="A32" s="2"/>
      <c r="B32" s="6"/>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6"/>
      <c r="AO32" s="23"/>
    </row>
    <row r="33" spans="1:41" s="21" customFormat="1" ht="9" customHeight="1">
      <c r="A33" s="2"/>
      <c r="B33" s="6"/>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6"/>
      <c r="AO33" s="23"/>
    </row>
    <row r="34" spans="1:41" ht="7.5" customHeight="1">
      <c r="A34" s="127" t="s">
        <v>21</v>
      </c>
      <c r="C34" s="44"/>
      <c r="D34" s="44"/>
      <c r="E34" s="44"/>
      <c r="F34" s="44"/>
      <c r="G34" s="44"/>
      <c r="H34" s="44"/>
      <c r="I34" s="44"/>
      <c r="J34" s="44"/>
      <c r="K34" s="44"/>
      <c r="L34" s="44"/>
      <c r="M34" s="44"/>
      <c r="N34" s="44"/>
      <c r="O34" s="44"/>
      <c r="P34" s="44"/>
      <c r="Q34" s="42"/>
      <c r="R34" s="44"/>
      <c r="S34" s="44"/>
      <c r="T34" s="44"/>
      <c r="U34" s="44"/>
      <c r="V34" s="44"/>
      <c r="W34" s="44"/>
      <c r="X34" s="44"/>
      <c r="Y34" s="44"/>
      <c r="Z34" s="44"/>
      <c r="AA34" s="44"/>
      <c r="AB34" s="44"/>
      <c r="AC34" s="46"/>
      <c r="AD34" s="46"/>
      <c r="AE34" s="46"/>
      <c r="AF34" s="46"/>
      <c r="AG34" s="46"/>
      <c r="AH34" s="46"/>
      <c r="AI34" s="46"/>
      <c r="AJ34" s="46"/>
      <c r="AK34" s="46"/>
      <c r="AL34" s="46"/>
      <c r="AM34" s="46"/>
      <c r="AN34" s="27"/>
      <c r="AO34" s="47"/>
    </row>
    <row r="35" spans="1:41" ht="4.5" customHeight="1">
      <c r="A35" s="45"/>
      <c r="C35" s="44"/>
      <c r="D35" s="44"/>
      <c r="E35" s="44"/>
      <c r="F35" s="44"/>
      <c r="G35" s="44"/>
      <c r="H35" s="44"/>
      <c r="I35" s="44"/>
      <c r="J35" s="44"/>
      <c r="K35" s="44"/>
      <c r="L35" s="44"/>
      <c r="M35" s="44"/>
      <c r="N35" s="44"/>
      <c r="O35" s="44"/>
      <c r="P35" s="44"/>
      <c r="Q35" s="42"/>
      <c r="R35" s="44"/>
      <c r="S35" s="44"/>
      <c r="T35" s="44"/>
      <c r="U35" s="44"/>
      <c r="V35" s="44"/>
      <c r="W35" s="44"/>
      <c r="X35" s="44"/>
      <c r="Y35" s="44"/>
      <c r="Z35" s="44"/>
      <c r="AA35" s="44"/>
      <c r="AB35" s="44"/>
      <c r="AC35" s="46"/>
      <c r="AD35" s="46"/>
      <c r="AE35" s="46"/>
      <c r="AF35" s="46"/>
      <c r="AG35" s="46"/>
      <c r="AH35" s="46"/>
      <c r="AI35" s="46"/>
      <c r="AJ35" s="46"/>
      <c r="AK35" s="46"/>
      <c r="AL35" s="46"/>
      <c r="AM35" s="46"/>
      <c r="AN35" s="27"/>
      <c r="AO35" s="47"/>
    </row>
    <row r="36" spans="1:41" ht="15">
      <c r="A36" s="66" t="s">
        <v>35</v>
      </c>
      <c r="B36" s="225"/>
      <c r="C36" s="225"/>
      <c r="D36" s="225"/>
      <c r="E36" s="225"/>
      <c r="F36" s="222" t="s">
        <v>75</v>
      </c>
      <c r="G36" s="582">
        <f>COUNTA(G9:G16)</f>
        <v>0</v>
      </c>
      <c r="H36" s="583"/>
      <c r="I36" s="80"/>
      <c r="J36" s="80"/>
      <c r="K36" s="584" t="s">
        <v>98</v>
      </c>
      <c r="L36" s="585"/>
      <c r="M36" s="585"/>
      <c r="N36" s="585"/>
      <c r="O36" s="585"/>
      <c r="P36" s="585"/>
      <c r="Q36" s="585"/>
      <c r="R36" s="585"/>
      <c r="S36" s="585"/>
      <c r="T36" s="585"/>
      <c r="U36" s="585"/>
      <c r="V36" s="586"/>
      <c r="W36" s="106"/>
      <c r="X36" s="107"/>
      <c r="Y36" s="108" t="s">
        <v>17</v>
      </c>
      <c r="Z36" s="587" t="s">
        <v>104</v>
      </c>
      <c r="AA36" s="588"/>
      <c r="AB36" s="588"/>
      <c r="AC36" s="588"/>
      <c r="AD36" s="588"/>
      <c r="AE36" s="589"/>
      <c r="AF36" s="275"/>
      <c r="AG36" s="275"/>
      <c r="AH36" s="275"/>
      <c r="AI36" s="275"/>
      <c r="AJ36" s="275"/>
      <c r="AK36" s="275"/>
      <c r="AL36" s="275"/>
      <c r="AN36" s="27"/>
      <c r="AO36" s="47"/>
    </row>
    <row r="37" spans="1:41" ht="14.25">
      <c r="A37" s="67" t="s">
        <v>39</v>
      </c>
      <c r="B37" s="226"/>
      <c r="C37" s="226"/>
      <c r="D37" s="226"/>
      <c r="E37" s="226"/>
      <c r="F37" s="220" t="s">
        <v>75</v>
      </c>
      <c r="G37" s="568">
        <f>COUNTA(D9:D16)-COUNTA(G9:G16)</f>
        <v>0</v>
      </c>
      <c r="H37" s="569"/>
      <c r="I37" s="20"/>
      <c r="J37" s="31"/>
      <c r="K37" s="596" t="s">
        <v>29</v>
      </c>
      <c r="L37" s="597"/>
      <c r="M37" s="597"/>
      <c r="N37" s="597"/>
      <c r="O37" s="597"/>
      <c r="P37" s="597"/>
      <c r="Q37" s="597"/>
      <c r="R37" s="597"/>
      <c r="S37" s="566" t="s">
        <v>90</v>
      </c>
      <c r="T37" s="566"/>
      <c r="U37" s="566" t="s">
        <v>30</v>
      </c>
      <c r="V37" s="567"/>
      <c r="W37" s="106"/>
      <c r="X37" s="107"/>
      <c r="Y37" s="65" t="e">
        <f>IF(G40=": -","0",COUNTIF(AM9:AM16,"&gt;=50")*100/G36)</f>
        <v>#DIV/0!</v>
      </c>
      <c r="Z37" s="137" t="s">
        <v>18</v>
      </c>
      <c r="AA37" s="138"/>
      <c r="AB37" s="138"/>
      <c r="AC37" s="139" t="e">
        <f>"%"&amp;ROUND(Y37,0)</f>
        <v>#DIV/0!</v>
      </c>
      <c r="AD37" s="139"/>
      <c r="AE37" s="140"/>
      <c r="AF37" s="37"/>
      <c r="AG37" s="37"/>
      <c r="AH37" s="37"/>
      <c r="AI37" s="37"/>
      <c r="AJ37" s="37"/>
      <c r="AK37" s="37"/>
      <c r="AL37" s="37"/>
      <c r="AN37" s="27"/>
      <c r="AO37" s="47"/>
    </row>
    <row r="38" spans="1:41" ht="14.25">
      <c r="A38" s="67" t="s">
        <v>10</v>
      </c>
      <c r="B38" s="226"/>
      <c r="C38" s="226"/>
      <c r="D38" s="226"/>
      <c r="E38" s="226"/>
      <c r="F38" s="220" t="s">
        <v>75</v>
      </c>
      <c r="G38" s="568">
        <f>COUNTIF(AM9:AM16,"&gt;=50")</f>
        <v>0</v>
      </c>
      <c r="H38" s="569"/>
      <c r="I38" s="570"/>
      <c r="J38" s="571"/>
      <c r="K38" s="167" t="s">
        <v>100</v>
      </c>
      <c r="L38" s="168"/>
      <c r="M38" s="122" t="s">
        <v>77</v>
      </c>
      <c r="N38" s="122"/>
      <c r="O38" s="123"/>
      <c r="P38" s="124" t="s">
        <v>86</v>
      </c>
      <c r="Q38" s="81"/>
      <c r="R38" s="132" t="s">
        <v>75</v>
      </c>
      <c r="S38" s="133">
        <f>COUNTIF(AM9:AM16,"&lt;50")</f>
        <v>0</v>
      </c>
      <c r="T38" s="111" t="s">
        <v>76</v>
      </c>
      <c r="U38" s="112" t="s">
        <v>74</v>
      </c>
      <c r="V38" s="153" t="e">
        <f>IF(S38=" "," ",100*S38/S43)</f>
        <v>#DIV/0!</v>
      </c>
      <c r="W38" s="95"/>
      <c r="X38" s="27"/>
      <c r="Y38" s="65" t="e">
        <f>100-Y37</f>
        <v>#DIV/0!</v>
      </c>
      <c r="Z38" s="34" t="s">
        <v>19</v>
      </c>
      <c r="AA38" s="35"/>
      <c r="AB38" s="35"/>
      <c r="AC38" s="79" t="e">
        <f>"%"&amp;ROUND(Y38,0)</f>
        <v>#DIV/0!</v>
      </c>
      <c r="AD38" s="79"/>
      <c r="AE38" s="39"/>
      <c r="AF38" s="276"/>
      <c r="AG38" s="276"/>
      <c r="AH38" s="276"/>
      <c r="AI38" s="276"/>
      <c r="AJ38" s="276"/>
      <c r="AK38" s="276"/>
      <c r="AL38" s="276"/>
      <c r="AN38" s="27"/>
      <c r="AO38" s="47"/>
    </row>
    <row r="39" spans="1:41" ht="14.25">
      <c r="A39" s="67" t="s">
        <v>11</v>
      </c>
      <c r="B39" s="226"/>
      <c r="C39" s="226"/>
      <c r="D39" s="226"/>
      <c r="E39" s="226"/>
      <c r="F39" s="220" t="s">
        <v>75</v>
      </c>
      <c r="G39" s="568">
        <f>COUNTIF(AM9:AM16,"&lt;50")</f>
        <v>0</v>
      </c>
      <c r="H39" s="569"/>
      <c r="I39" s="3"/>
      <c r="J39" s="31"/>
      <c r="K39" s="167" t="s">
        <v>78</v>
      </c>
      <c r="L39" s="168"/>
      <c r="M39" s="122" t="s">
        <v>77</v>
      </c>
      <c r="N39" s="122"/>
      <c r="O39" s="123"/>
      <c r="P39" s="124" t="s">
        <v>85</v>
      </c>
      <c r="Q39" s="81"/>
      <c r="R39" s="132" t="s">
        <v>75</v>
      </c>
      <c r="S39" s="133">
        <f>(COUNTIF(AM9:AM16,"&lt;60")-(COUNTIF(AM9:AM16,"&lt;50")))</f>
        <v>0</v>
      </c>
      <c r="T39" s="111" t="s">
        <v>76</v>
      </c>
      <c r="U39" s="112" t="s">
        <v>74</v>
      </c>
      <c r="V39" s="153" t="e">
        <f>IF(S39=" "," ",100*S39/S43)</f>
        <v>#DIV/0!</v>
      </c>
      <c r="W39" s="95"/>
      <c r="X39" s="27"/>
      <c r="Y39" s="93"/>
      <c r="Z39" s="40"/>
      <c r="AA39" s="35"/>
      <c r="AB39" s="35"/>
      <c r="AC39" s="35"/>
      <c r="AD39" s="35"/>
      <c r="AE39" s="39"/>
      <c r="AF39" s="276"/>
      <c r="AG39" s="276"/>
      <c r="AH39" s="276"/>
      <c r="AI39" s="276"/>
      <c r="AJ39" s="276"/>
      <c r="AK39" s="276"/>
      <c r="AL39" s="276"/>
      <c r="AN39" s="27"/>
      <c r="AO39" s="47"/>
    </row>
    <row r="40" spans="1:41" ht="14.25" customHeight="1">
      <c r="A40" s="77" t="s">
        <v>107</v>
      </c>
      <c r="B40" s="78"/>
      <c r="C40" s="78"/>
      <c r="D40" s="78"/>
      <c r="E40" s="78"/>
      <c r="F40" s="130" t="s">
        <v>75</v>
      </c>
      <c r="G40" s="590" t="str">
        <f>IF(G9="","-",COUNTIF(AM9:AM16,"&gt;=50")/M3)</f>
        <v>-</v>
      </c>
      <c r="H40" s="591"/>
      <c r="I40" s="3"/>
      <c r="J40" s="56"/>
      <c r="K40" s="167" t="s">
        <v>79</v>
      </c>
      <c r="L40" s="168"/>
      <c r="M40" s="122" t="s">
        <v>77</v>
      </c>
      <c r="N40" s="122"/>
      <c r="O40" s="123"/>
      <c r="P40" s="124" t="s">
        <v>84</v>
      </c>
      <c r="Q40" s="81"/>
      <c r="R40" s="132" t="s">
        <v>75</v>
      </c>
      <c r="S40" s="133">
        <f>(COUNTIF(AM9:AM16,"&lt;70")-(COUNTIF(AM9:AM16,"&lt;60")))</f>
        <v>0</v>
      </c>
      <c r="T40" s="111" t="s">
        <v>76</v>
      </c>
      <c r="U40" s="112" t="s">
        <v>74</v>
      </c>
      <c r="V40" s="153" t="e">
        <f>IF(S40=" "," ",100*S40/S43)</f>
        <v>#DIV/0!</v>
      </c>
      <c r="W40" s="95"/>
      <c r="Y40" s="94"/>
      <c r="Z40" s="36"/>
      <c r="AA40" s="37"/>
      <c r="AB40" s="37"/>
      <c r="AC40" s="37"/>
      <c r="AD40" s="37"/>
      <c r="AE40" s="39"/>
      <c r="AF40" s="276"/>
      <c r="AG40" s="276"/>
      <c r="AH40" s="276"/>
      <c r="AI40" s="276"/>
      <c r="AJ40" s="276"/>
      <c r="AK40" s="276"/>
      <c r="AL40" s="276"/>
      <c r="AN40" s="27"/>
      <c r="AO40" s="47"/>
    </row>
    <row r="41" spans="1:41" ht="14.25">
      <c r="A41" s="67" t="s">
        <v>15</v>
      </c>
      <c r="B41" s="68"/>
      <c r="C41" s="68"/>
      <c r="D41" s="68"/>
      <c r="E41" s="68"/>
      <c r="F41" s="220" t="s">
        <v>75</v>
      </c>
      <c r="G41" s="592">
        <f>MAX(AN9:AN16)</f>
        <v>0</v>
      </c>
      <c r="H41" s="593"/>
      <c r="I41" s="3"/>
      <c r="J41" s="32"/>
      <c r="K41" s="167" t="s">
        <v>80</v>
      </c>
      <c r="L41" s="168"/>
      <c r="M41" s="122" t="s">
        <v>77</v>
      </c>
      <c r="N41" s="122"/>
      <c r="O41" s="123"/>
      <c r="P41" s="124" t="s">
        <v>83</v>
      </c>
      <c r="Q41" s="81"/>
      <c r="R41" s="132" t="s">
        <v>75</v>
      </c>
      <c r="S41" s="133">
        <f>(COUNTIF(AM9:AM16,"&lt;85")-(COUNTIF(AM9:AM16,"&lt;70")))</f>
        <v>0</v>
      </c>
      <c r="T41" s="111" t="s">
        <v>76</v>
      </c>
      <c r="U41" s="112" t="s">
        <v>74</v>
      </c>
      <c r="V41" s="153" t="e">
        <f>IF(S41=" "," ",100*S41/S43)</f>
        <v>#DIV/0!</v>
      </c>
      <c r="W41" s="95"/>
      <c r="Y41" s="18"/>
      <c r="Z41" s="36"/>
      <c r="AA41" s="37"/>
      <c r="AB41" s="37"/>
      <c r="AC41" s="37"/>
      <c r="AD41" s="37"/>
      <c r="AE41" s="38"/>
      <c r="AF41" s="37"/>
      <c r="AG41" s="37"/>
      <c r="AH41" s="37"/>
      <c r="AI41" s="37"/>
      <c r="AJ41" s="37"/>
      <c r="AK41" s="37"/>
      <c r="AL41" s="37"/>
      <c r="AN41" s="27"/>
      <c r="AO41" s="47"/>
    </row>
    <row r="42" spans="1:41" ht="14.25">
      <c r="A42" s="67" t="s">
        <v>16</v>
      </c>
      <c r="B42" s="68"/>
      <c r="C42" s="68"/>
      <c r="D42" s="68"/>
      <c r="E42" s="68"/>
      <c r="F42" s="220" t="s">
        <v>75</v>
      </c>
      <c r="G42" s="568">
        <f>MIN(AN9:AN16)</f>
        <v>0</v>
      </c>
      <c r="H42" s="569"/>
      <c r="I42" s="3"/>
      <c r="J42" s="32"/>
      <c r="K42" s="167" t="s">
        <v>81</v>
      </c>
      <c r="L42" s="168"/>
      <c r="M42" s="122" t="s">
        <v>77</v>
      </c>
      <c r="N42" s="122"/>
      <c r="O42" s="123"/>
      <c r="P42" s="124" t="s">
        <v>82</v>
      </c>
      <c r="Q42" s="81"/>
      <c r="R42" s="132" t="s">
        <v>75</v>
      </c>
      <c r="S42" s="133">
        <f>(COUNTIF(AM9:AM16,"&lt;101")-(COUNTIF(AM9:AM16,"&lt;85")))</f>
        <v>0</v>
      </c>
      <c r="T42" s="111" t="s">
        <v>76</v>
      </c>
      <c r="U42" s="112" t="s">
        <v>74</v>
      </c>
      <c r="V42" s="153" t="e">
        <f>IF(S42=" "," ",100*S42/S43)</f>
        <v>#DIV/0!</v>
      </c>
      <c r="W42" s="95"/>
      <c r="Y42" s="18"/>
      <c r="Z42" s="141"/>
      <c r="AA42" s="136"/>
      <c r="AB42" s="136"/>
      <c r="AC42" s="136"/>
      <c r="AD42" s="136"/>
      <c r="AE42" s="38"/>
      <c r="AF42" s="37"/>
      <c r="AG42" s="37"/>
      <c r="AH42" s="37"/>
      <c r="AI42" s="37"/>
      <c r="AJ42" s="37"/>
      <c r="AK42" s="37"/>
      <c r="AL42" s="37"/>
      <c r="AN42" s="27"/>
      <c r="AO42" s="47"/>
    </row>
    <row r="43" spans="1:41" ht="13.5">
      <c r="A43" s="69" t="s">
        <v>65</v>
      </c>
      <c r="B43" s="70"/>
      <c r="C43" s="70"/>
      <c r="D43" s="70"/>
      <c r="E43" s="70"/>
      <c r="F43" s="221" t="s">
        <v>75</v>
      </c>
      <c r="G43" s="594" t="e">
        <f>IF(AM18="0","0",ROUND(AVERAGE(AN9:AN16),0))</f>
        <v>#DIV/0!</v>
      </c>
      <c r="H43" s="595"/>
      <c r="I43" s="3"/>
      <c r="J43" s="32"/>
      <c r="K43" s="572" t="s">
        <v>31</v>
      </c>
      <c r="L43" s="573"/>
      <c r="M43" s="573"/>
      <c r="N43" s="573"/>
      <c r="O43" s="573"/>
      <c r="P43" s="573"/>
      <c r="Q43" s="573"/>
      <c r="R43" s="134" t="s">
        <v>75</v>
      </c>
      <c r="S43" s="145">
        <f>SUM(S38:S42)</f>
        <v>0</v>
      </c>
      <c r="T43" s="110" t="s">
        <v>76</v>
      </c>
      <c r="U43" s="135" t="s">
        <v>74</v>
      </c>
      <c r="V43" s="154" t="e">
        <f>SUM(V39:V42)</f>
        <v>#DIV/0!</v>
      </c>
      <c r="W43" s="96"/>
      <c r="Y43" s="44"/>
      <c r="Z43" s="142"/>
      <c r="AA43" s="143"/>
      <c r="AB43" s="143"/>
      <c r="AC43" s="143"/>
      <c r="AD43" s="143"/>
      <c r="AE43" s="144"/>
      <c r="AF43" s="277"/>
      <c r="AG43" s="277"/>
      <c r="AH43" s="277"/>
      <c r="AI43" s="277"/>
      <c r="AJ43" s="277"/>
      <c r="AK43" s="277"/>
      <c r="AL43" s="277"/>
      <c r="AM43" s="46"/>
      <c r="AN43" s="27"/>
      <c r="AO43" s="47"/>
    </row>
    <row r="44" spans="1:41" ht="12.75" customHeight="1">
      <c r="A44" s="45"/>
      <c r="C44" s="44"/>
      <c r="D44" s="44"/>
      <c r="E44" s="44"/>
      <c r="F44" s="44"/>
      <c r="G44" s="44"/>
      <c r="H44" s="44"/>
      <c r="I44" s="44"/>
      <c r="J44" s="57"/>
      <c r="K44" s="33"/>
      <c r="L44" s="18"/>
      <c r="M44" s="20"/>
      <c r="N44" s="20"/>
      <c r="O44" s="57"/>
      <c r="P44" s="57"/>
      <c r="Q44" s="41"/>
      <c r="R44" s="57"/>
      <c r="S44" s="57"/>
      <c r="T44" s="57"/>
      <c r="U44" s="97"/>
      <c r="V44" s="44"/>
      <c r="W44" s="44"/>
      <c r="X44" s="44"/>
      <c r="Y44" s="44"/>
      <c r="Z44" s="44"/>
      <c r="AA44" s="44"/>
      <c r="AB44" s="44"/>
      <c r="AC44" s="46"/>
      <c r="AD44" s="46"/>
      <c r="AE44" s="46"/>
      <c r="AF44" s="46"/>
      <c r="AG44" s="46"/>
      <c r="AH44" s="46"/>
      <c r="AI44" s="46"/>
      <c r="AJ44" s="46"/>
      <c r="AK44" s="46"/>
      <c r="AL44" s="46"/>
      <c r="AM44" s="46"/>
      <c r="AN44" s="27"/>
      <c r="AO44" s="47"/>
    </row>
    <row r="45" spans="1:41" ht="13.5" customHeight="1">
      <c r="A45" s="535" t="s">
        <v>32</v>
      </c>
      <c r="B45" s="536"/>
      <c r="C45" s="536"/>
      <c r="D45" s="536"/>
      <c r="E45" s="536"/>
      <c r="F45" s="536"/>
      <c r="G45" s="536"/>
      <c r="H45" s="536"/>
      <c r="I45" s="536"/>
      <c r="J45" s="536"/>
      <c r="K45" s="536"/>
      <c r="L45" s="536"/>
      <c r="M45" s="536"/>
      <c r="N45" s="536"/>
      <c r="O45" s="536"/>
      <c r="P45" s="536"/>
      <c r="Q45" s="536"/>
      <c r="R45" s="536"/>
      <c r="S45" s="537"/>
      <c r="T45" s="523" t="s">
        <v>12</v>
      </c>
      <c r="U45" s="524"/>
      <c r="V45" s="524"/>
      <c r="W45" s="524"/>
      <c r="X45" s="524"/>
      <c r="Y45" s="524"/>
      <c r="Z45" s="524"/>
      <c r="AA45" s="525"/>
      <c r="AB45" s="523" t="s">
        <v>13</v>
      </c>
      <c r="AC45" s="524"/>
      <c r="AD45" s="524"/>
      <c r="AE45" s="524"/>
      <c r="AF45" s="524"/>
      <c r="AG45" s="524"/>
      <c r="AH45" s="524"/>
      <c r="AI45" s="524"/>
      <c r="AJ45" s="524"/>
      <c r="AK45" s="524"/>
      <c r="AL45" s="524"/>
      <c r="AM45" s="524"/>
      <c r="AN45" s="525"/>
      <c r="AO45" s="6"/>
    </row>
    <row r="46" spans="1:41" ht="12.75" customHeight="1">
      <c r="A46" s="540" t="s">
        <v>102</v>
      </c>
      <c r="B46" s="541"/>
      <c r="C46" s="541"/>
      <c r="D46" s="541"/>
      <c r="E46" s="541"/>
      <c r="F46" s="541"/>
      <c r="G46" s="541"/>
      <c r="H46" s="541"/>
      <c r="I46" s="541"/>
      <c r="J46" s="541"/>
      <c r="K46" s="541"/>
      <c r="L46" s="541"/>
      <c r="M46" s="541"/>
      <c r="N46" s="541"/>
      <c r="O46" s="541"/>
      <c r="P46" s="541"/>
      <c r="Q46" s="541"/>
      <c r="R46" s="541"/>
      <c r="S46" s="542"/>
      <c r="T46" s="526"/>
      <c r="U46" s="527"/>
      <c r="V46" s="527"/>
      <c r="W46" s="527"/>
      <c r="X46" s="527"/>
      <c r="Y46" s="527"/>
      <c r="Z46" s="527"/>
      <c r="AA46" s="528"/>
      <c r="AB46" s="50"/>
      <c r="AC46" s="48"/>
      <c r="AD46" s="48"/>
      <c r="AE46" s="48"/>
      <c r="AF46" s="48"/>
      <c r="AG46" s="48"/>
      <c r="AH46" s="48"/>
      <c r="AI46" s="48"/>
      <c r="AJ46" s="48"/>
      <c r="AK46" s="48"/>
      <c r="AL46" s="48"/>
      <c r="AM46" s="48"/>
      <c r="AN46" s="51"/>
      <c r="AO46" s="6"/>
    </row>
    <row r="47" spans="1:41">
      <c r="A47" s="543"/>
      <c r="B47" s="544"/>
      <c r="C47" s="544"/>
      <c r="D47" s="544"/>
      <c r="E47" s="544"/>
      <c r="F47" s="544"/>
      <c r="G47" s="544"/>
      <c r="H47" s="544"/>
      <c r="I47" s="544"/>
      <c r="J47" s="544"/>
      <c r="K47" s="544"/>
      <c r="L47" s="544"/>
      <c r="M47" s="544"/>
      <c r="N47" s="544"/>
      <c r="O47" s="544"/>
      <c r="P47" s="544"/>
      <c r="Q47" s="544"/>
      <c r="R47" s="544"/>
      <c r="S47" s="545"/>
      <c r="T47" s="526"/>
      <c r="U47" s="527"/>
      <c r="V47" s="527"/>
      <c r="W47" s="527"/>
      <c r="X47" s="527"/>
      <c r="Y47" s="527"/>
      <c r="Z47" s="527"/>
      <c r="AA47" s="528"/>
      <c r="AB47" s="53"/>
      <c r="AC47" s="49"/>
      <c r="AD47" s="49"/>
      <c r="AE47" s="49"/>
      <c r="AF47" s="49"/>
      <c r="AG47" s="49"/>
      <c r="AH47" s="49"/>
      <c r="AI47" s="49"/>
      <c r="AJ47" s="49"/>
      <c r="AK47" s="49"/>
      <c r="AL47" s="49"/>
      <c r="AM47" s="49"/>
      <c r="AN47" s="52"/>
      <c r="AO47" s="6"/>
    </row>
    <row r="48" spans="1:41">
      <c r="A48" s="543"/>
      <c r="B48" s="544"/>
      <c r="C48" s="544"/>
      <c r="D48" s="544"/>
      <c r="E48" s="544"/>
      <c r="F48" s="544"/>
      <c r="G48" s="544"/>
      <c r="H48" s="544"/>
      <c r="I48" s="544"/>
      <c r="J48" s="544"/>
      <c r="K48" s="544"/>
      <c r="L48" s="544"/>
      <c r="M48" s="544"/>
      <c r="N48" s="544"/>
      <c r="O48" s="544"/>
      <c r="P48" s="544"/>
      <c r="Q48" s="544"/>
      <c r="R48" s="544"/>
      <c r="S48" s="545"/>
      <c r="T48" s="526"/>
      <c r="U48" s="527"/>
      <c r="V48" s="527"/>
      <c r="W48" s="527"/>
      <c r="X48" s="527"/>
      <c r="Y48" s="527"/>
      <c r="Z48" s="527"/>
      <c r="AA48" s="528"/>
      <c r="AB48" s="53"/>
      <c r="AC48" s="49"/>
      <c r="AD48" s="49"/>
      <c r="AE48" s="49"/>
      <c r="AF48" s="49"/>
      <c r="AG48" s="49"/>
      <c r="AH48" s="49"/>
      <c r="AI48" s="49"/>
      <c r="AJ48" s="49"/>
      <c r="AK48" s="49"/>
      <c r="AL48" s="49"/>
      <c r="AM48" s="49"/>
      <c r="AN48" s="52"/>
      <c r="AO48" s="6"/>
    </row>
    <row r="49" spans="1:41">
      <c r="A49" s="543"/>
      <c r="B49" s="544"/>
      <c r="C49" s="544"/>
      <c r="D49" s="544"/>
      <c r="E49" s="544"/>
      <c r="F49" s="544"/>
      <c r="G49" s="544"/>
      <c r="H49" s="544"/>
      <c r="I49" s="544"/>
      <c r="J49" s="544"/>
      <c r="K49" s="544"/>
      <c r="L49" s="544"/>
      <c r="M49" s="544"/>
      <c r="N49" s="544"/>
      <c r="O49" s="544"/>
      <c r="P49" s="544"/>
      <c r="Q49" s="544"/>
      <c r="R49" s="544"/>
      <c r="S49" s="545"/>
      <c r="T49" s="532" t="str">
        <f>Genel!D12</f>
        <v>xxx</v>
      </c>
      <c r="U49" s="533"/>
      <c r="V49" s="533"/>
      <c r="W49" s="533"/>
      <c r="X49" s="533"/>
      <c r="Y49" s="533"/>
      <c r="Z49" s="533"/>
      <c r="AA49" s="534"/>
      <c r="AB49" s="532" t="str">
        <f>Genel!D12</f>
        <v>xxx</v>
      </c>
      <c r="AC49" s="533"/>
      <c r="AD49" s="533"/>
      <c r="AE49" s="533"/>
      <c r="AF49" s="533"/>
      <c r="AG49" s="533"/>
      <c r="AH49" s="533"/>
      <c r="AI49" s="533"/>
      <c r="AJ49" s="533"/>
      <c r="AK49" s="533"/>
      <c r="AL49" s="533"/>
      <c r="AM49" s="533"/>
      <c r="AN49" s="534"/>
      <c r="AO49" s="6"/>
    </row>
    <row r="50" spans="1:41">
      <c r="A50" s="543"/>
      <c r="B50" s="544"/>
      <c r="C50" s="544"/>
      <c r="D50" s="544"/>
      <c r="E50" s="544"/>
      <c r="F50" s="544"/>
      <c r="G50" s="544"/>
      <c r="H50" s="544"/>
      <c r="I50" s="544"/>
      <c r="J50" s="544"/>
      <c r="K50" s="544"/>
      <c r="L50" s="544"/>
      <c r="M50" s="544"/>
      <c r="N50" s="544"/>
      <c r="O50" s="544"/>
      <c r="P50" s="544"/>
      <c r="Q50" s="544"/>
      <c r="R50" s="544"/>
      <c r="S50" s="545"/>
      <c r="T50" s="514" t="str">
        <f>Genel!D13</f>
        <v>Vefa  Lisesi</v>
      </c>
      <c r="U50" s="515"/>
      <c r="V50" s="515"/>
      <c r="W50" s="515"/>
      <c r="X50" s="515"/>
      <c r="Y50" s="515"/>
      <c r="Z50" s="515"/>
      <c r="AA50" s="516"/>
      <c r="AB50" s="514" t="str">
        <f>Genel!D11</f>
        <v>xxx</v>
      </c>
      <c r="AC50" s="515"/>
      <c r="AD50" s="515"/>
      <c r="AE50" s="515"/>
      <c r="AF50" s="515"/>
      <c r="AG50" s="515"/>
      <c r="AH50" s="515"/>
      <c r="AI50" s="515"/>
      <c r="AJ50" s="515"/>
      <c r="AK50" s="515"/>
      <c r="AL50" s="515"/>
      <c r="AM50" s="515"/>
      <c r="AN50" s="516"/>
      <c r="AO50" s="6"/>
    </row>
    <row r="51" spans="1:41" ht="18.75" customHeight="1">
      <c r="A51" s="546"/>
      <c r="B51" s="547"/>
      <c r="C51" s="547"/>
      <c r="D51" s="547"/>
      <c r="E51" s="547"/>
      <c r="F51" s="547"/>
      <c r="G51" s="547"/>
      <c r="H51" s="547"/>
      <c r="I51" s="547"/>
      <c r="J51" s="547"/>
      <c r="K51" s="547"/>
      <c r="L51" s="547"/>
      <c r="M51" s="547"/>
      <c r="N51" s="547"/>
      <c r="O51" s="547"/>
      <c r="P51" s="547"/>
      <c r="Q51" s="547"/>
      <c r="R51" s="547"/>
      <c r="S51" s="548"/>
      <c r="T51" s="529" t="str">
        <f>Genel!D14</f>
        <v>2. Yabancı Dil Fransızca Zümresi</v>
      </c>
      <c r="U51" s="530"/>
      <c r="V51" s="530"/>
      <c r="W51" s="530"/>
      <c r="X51" s="530"/>
      <c r="Y51" s="530"/>
      <c r="Z51" s="530"/>
      <c r="AA51" s="531"/>
      <c r="AB51" s="517" t="s">
        <v>14</v>
      </c>
      <c r="AC51" s="518"/>
      <c r="AD51" s="518"/>
      <c r="AE51" s="518"/>
      <c r="AF51" s="518"/>
      <c r="AG51" s="518"/>
      <c r="AH51" s="518"/>
      <c r="AI51" s="518"/>
      <c r="AJ51" s="518"/>
      <c r="AK51" s="518"/>
      <c r="AL51" s="518"/>
      <c r="AM51" s="518"/>
      <c r="AN51" s="519"/>
      <c r="AO51" s="6"/>
    </row>
    <row r="52" spans="1:41" ht="9" customHeight="1">
      <c r="AO52" s="6"/>
    </row>
  </sheetData>
  <sheetProtection formatCells="0" formatColumns="0" formatRows="0" insertColumns="0" insertRows="0" insertHyperlinks="0" deleteColumns="0" deleteRows="0" sort="0" autoFilter="0" pivotTables="0"/>
  <mergeCells count="53">
    <mergeCell ref="AO21:AO22"/>
    <mergeCell ref="A22:F22"/>
    <mergeCell ref="A12:B12"/>
    <mergeCell ref="A1:AO1"/>
    <mergeCell ref="D3:E3"/>
    <mergeCell ref="N3:R3"/>
    <mergeCell ref="V3:X3"/>
    <mergeCell ref="A6:F6"/>
    <mergeCell ref="AN6:AO6"/>
    <mergeCell ref="A7:F7"/>
    <mergeCell ref="A8:B8"/>
    <mergeCell ref="A9:B9"/>
    <mergeCell ref="A10:B10"/>
    <mergeCell ref="A11:B11"/>
    <mergeCell ref="A18:F18"/>
    <mergeCell ref="A19:F19"/>
    <mergeCell ref="A20:F20"/>
    <mergeCell ref="A13:B13"/>
    <mergeCell ref="A14:B14"/>
    <mergeCell ref="A15:B15"/>
    <mergeCell ref="A16:B16"/>
    <mergeCell ref="A17:B17"/>
    <mergeCell ref="A21:F21"/>
    <mergeCell ref="A23:AN23"/>
    <mergeCell ref="G36:H36"/>
    <mergeCell ref="K36:V36"/>
    <mergeCell ref="Z36:AE36"/>
    <mergeCell ref="AN21:AN22"/>
    <mergeCell ref="K43:Q43"/>
    <mergeCell ref="G37:H37"/>
    <mergeCell ref="K37:R37"/>
    <mergeCell ref="S37:T37"/>
    <mergeCell ref="U37:V37"/>
    <mergeCell ref="G38:H38"/>
    <mergeCell ref="I38:J38"/>
    <mergeCell ref="G39:H39"/>
    <mergeCell ref="G40:H40"/>
    <mergeCell ref="G41:H41"/>
    <mergeCell ref="G42:H42"/>
    <mergeCell ref="G43:H43"/>
    <mergeCell ref="A45:S45"/>
    <mergeCell ref="T45:AA45"/>
    <mergeCell ref="A46:S51"/>
    <mergeCell ref="T46:AA46"/>
    <mergeCell ref="T47:AA47"/>
    <mergeCell ref="T48:AA48"/>
    <mergeCell ref="T49:AA49"/>
    <mergeCell ref="T50:AA50"/>
    <mergeCell ref="AB49:AN49"/>
    <mergeCell ref="AB45:AN45"/>
    <mergeCell ref="AB50:AN50"/>
    <mergeCell ref="T51:AA51"/>
    <mergeCell ref="AB51:AN51"/>
  </mergeCells>
  <dataValidations count="2">
    <dataValidation type="decimal" allowBlank="1" showInputMessage="1" showErrorMessage="1" errorTitle="Değer fazlası ahatası" error="10'dan fazla bir değer girişi yaptınız." sqref="G7:AM7">
      <formula1>0</formula1>
      <formula2>50</formula2>
    </dataValidation>
    <dataValidation type="decimal" allowBlank="1" showInputMessage="1" showErrorMessage="1" errorTitle="Yanlış Değer Girişi" error="Puan değerinin üstünde bir not girdiniz." sqref="S9:AM17 G9:Q17">
      <formula1>0</formula1>
      <formula2>G$7</formula2>
    </dataValidation>
  </dataValidations>
  <printOptions horizontalCentered="1"/>
  <pageMargins left="0.21135265700483091" right="9.5108695652173919E-2" top="0.26" bottom="0.19" header="0.27" footer="0.19685039370078741"/>
  <pageSetup paperSize="9" scale="7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46"/>
  <sheetViews>
    <sheetView zoomScaleNormal="100" workbookViewId="0">
      <selection activeCell="L18" sqref="L18:N18"/>
    </sheetView>
  </sheetViews>
  <sheetFormatPr baseColWidth="10" defaultColWidth="9.140625" defaultRowHeight="12.75"/>
  <cols>
    <col min="1" max="1" width="7.140625" customWidth="1"/>
    <col min="2" max="2" width="10.28515625" customWidth="1"/>
    <col min="3" max="3" width="25.5703125" customWidth="1"/>
    <col min="4" max="8" width="3.5703125" customWidth="1"/>
    <col min="9" max="12" width="5" customWidth="1"/>
    <col min="13" max="13" width="8.28515625" bestFit="1" customWidth="1"/>
    <col min="14" max="14" width="5" customWidth="1"/>
    <col min="15" max="15" width="6.85546875" customWidth="1"/>
    <col min="16" max="16" width="12.85546875" customWidth="1"/>
    <col min="17" max="17" width="10.140625" customWidth="1"/>
  </cols>
  <sheetData>
    <row r="1" spans="1:17" ht="21" customHeight="1">
      <c r="A1" s="658" t="str">
        <f>Genel!D16</f>
        <v>Vefa  Lisesi Ortak Sınav Değerlendirme Formu</v>
      </c>
      <c r="B1" s="658"/>
      <c r="C1" s="658"/>
      <c r="D1" s="658"/>
      <c r="E1" s="658"/>
      <c r="F1" s="658"/>
      <c r="G1" s="658"/>
      <c r="H1" s="658"/>
      <c r="I1" s="658"/>
      <c r="J1" s="658"/>
      <c r="K1" s="658"/>
      <c r="L1" s="658"/>
      <c r="M1" s="658"/>
      <c r="N1" s="658"/>
      <c r="O1" s="658"/>
      <c r="P1" s="658"/>
    </row>
    <row r="2" spans="1:17" ht="22.5" customHeight="1" thickBot="1">
      <c r="A2" s="152" t="s">
        <v>96</v>
      </c>
      <c r="B2" s="641" t="str">
        <f>Genel!D2</f>
        <v>SEÇMELİ 2. YABANCI DİL - FRANSIZCA</v>
      </c>
      <c r="C2" s="641"/>
      <c r="D2" s="642" t="s">
        <v>106</v>
      </c>
      <c r="E2" s="642"/>
      <c r="F2" s="160" t="str">
        <f>Genel!D8</f>
        <v>Hazırlık</v>
      </c>
      <c r="G2" s="643"/>
      <c r="H2" s="643"/>
      <c r="I2" s="152" t="s">
        <v>97</v>
      </c>
      <c r="K2" s="125"/>
      <c r="L2" s="644"/>
      <c r="M2" s="644"/>
      <c r="N2" s="644"/>
      <c r="P2" s="645" t="str">
        <f>Genel!E5</f>
        <v>1.Dönem 1, 2, 3Yazılı</v>
      </c>
      <c r="Q2" s="645"/>
    </row>
    <row r="3" spans="1:17" ht="24" customHeight="1">
      <c r="A3" s="630" t="s">
        <v>87</v>
      </c>
      <c r="B3" s="632" t="s">
        <v>88</v>
      </c>
      <c r="C3" s="633"/>
      <c r="D3" s="634" t="s">
        <v>108</v>
      </c>
      <c r="E3" s="634"/>
      <c r="F3" s="634"/>
      <c r="G3" s="634"/>
      <c r="H3" s="634"/>
      <c r="I3" s="635" t="s">
        <v>105</v>
      </c>
      <c r="J3" s="637" t="s">
        <v>26</v>
      </c>
      <c r="K3" s="637" t="s">
        <v>27</v>
      </c>
      <c r="L3" s="637" t="s">
        <v>28</v>
      </c>
      <c r="M3" s="635" t="s">
        <v>117</v>
      </c>
      <c r="N3" s="637" t="s">
        <v>89</v>
      </c>
      <c r="O3" s="637" t="s">
        <v>118</v>
      </c>
      <c r="P3" s="626" t="s">
        <v>20</v>
      </c>
      <c r="Q3" s="627"/>
    </row>
    <row r="4" spans="1:17" ht="48" customHeight="1">
      <c r="A4" s="631"/>
      <c r="B4" s="628"/>
      <c r="C4" s="629"/>
      <c r="D4" s="306" t="s">
        <v>100</v>
      </c>
      <c r="E4" s="306" t="s">
        <v>78</v>
      </c>
      <c r="F4" s="306" t="s">
        <v>79</v>
      </c>
      <c r="G4" s="306" t="s">
        <v>80</v>
      </c>
      <c r="H4" s="306" t="s">
        <v>81</v>
      </c>
      <c r="I4" s="636"/>
      <c r="J4" s="638"/>
      <c r="K4" s="638"/>
      <c r="L4" s="638"/>
      <c r="M4" s="636"/>
      <c r="N4" s="638"/>
      <c r="O4" s="638"/>
      <c r="P4" s="628"/>
      <c r="Q4" s="629"/>
    </row>
    <row r="5" spans="1:17" ht="15" customHeight="1">
      <c r="A5" s="151" t="s">
        <v>221</v>
      </c>
      <c r="B5" s="623" t="s">
        <v>236</v>
      </c>
      <c r="C5" s="624"/>
      <c r="D5" s="307">
        <f>A!S45</f>
        <v>0</v>
      </c>
      <c r="E5" s="308">
        <f>A!S46</f>
        <v>0</v>
      </c>
      <c r="F5" s="307">
        <f>A!S47</f>
        <v>0</v>
      </c>
      <c r="G5" s="307">
        <f>A!S48</f>
        <v>0</v>
      </c>
      <c r="H5" s="307">
        <f>A!S49</f>
        <v>0</v>
      </c>
      <c r="I5" s="307">
        <f>A!M3</f>
        <v>0</v>
      </c>
      <c r="J5" s="307">
        <f>A!S3</f>
        <v>0</v>
      </c>
      <c r="K5" s="307">
        <f>A!G44</f>
        <v>0</v>
      </c>
      <c r="L5" s="307">
        <f>A!G45</f>
        <v>0</v>
      </c>
      <c r="M5" s="309" t="e">
        <f>L5/J5</f>
        <v>#DIV/0!</v>
      </c>
      <c r="N5" s="307">
        <f>A!G46</f>
        <v>0</v>
      </c>
      <c r="O5" s="310" t="e">
        <f t="shared" ref="O5:O9" si="0">N5/J5</f>
        <v>#DIV/0!</v>
      </c>
      <c r="P5" s="625"/>
      <c r="Q5" s="625"/>
    </row>
    <row r="6" spans="1:17" ht="15" customHeight="1">
      <c r="A6" s="151" t="s">
        <v>222</v>
      </c>
      <c r="B6" s="623" t="s">
        <v>237</v>
      </c>
      <c r="C6" s="624"/>
      <c r="D6" s="307">
        <f>B!S45</f>
        <v>0</v>
      </c>
      <c r="E6" s="307">
        <f>B!S46</f>
        <v>0</v>
      </c>
      <c r="F6" s="307">
        <f>B!S47</f>
        <v>0</v>
      </c>
      <c r="G6" s="307">
        <f>B!S48</f>
        <v>0</v>
      </c>
      <c r="H6" s="307">
        <f>B!S49</f>
        <v>0</v>
      </c>
      <c r="I6" s="307">
        <f>B!P3</f>
        <v>0</v>
      </c>
      <c r="J6" s="307">
        <f>B!G43</f>
        <v>0</v>
      </c>
      <c r="K6" s="307">
        <f>B!G44</f>
        <v>0</v>
      </c>
      <c r="L6" s="307">
        <f>B!G45</f>
        <v>0</v>
      </c>
      <c r="M6" s="309" t="e">
        <f t="shared" ref="M6:M9" si="1">L6/J6</f>
        <v>#DIV/0!</v>
      </c>
      <c r="N6" s="311">
        <f>B!G46</f>
        <v>0</v>
      </c>
      <c r="O6" s="310" t="e">
        <f t="shared" si="0"/>
        <v>#DIV/0!</v>
      </c>
      <c r="P6" s="625"/>
      <c r="Q6" s="625"/>
    </row>
    <row r="7" spans="1:17" ht="15" customHeight="1">
      <c r="A7" s="151" t="s">
        <v>223</v>
      </c>
      <c r="B7" s="623" t="s">
        <v>237</v>
      </c>
      <c r="C7" s="624"/>
      <c r="D7" s="307">
        <f>'C'!S39</f>
        <v>0</v>
      </c>
      <c r="E7" s="307">
        <f>'C'!S40</f>
        <v>1</v>
      </c>
      <c r="F7" s="307">
        <f>'C'!S41</f>
        <v>1</v>
      </c>
      <c r="G7" s="307">
        <f>'C'!S42</f>
        <v>4</v>
      </c>
      <c r="H7" s="307">
        <f>'C'!S43</f>
        <v>3</v>
      </c>
      <c r="I7" s="307">
        <f>'C'!M3</f>
        <v>9</v>
      </c>
      <c r="J7" s="307">
        <f>'C'!G37</f>
        <v>9</v>
      </c>
      <c r="K7" s="307">
        <f>'C'!G38</f>
        <v>0</v>
      </c>
      <c r="L7" s="307">
        <f>'C'!G39</f>
        <v>9</v>
      </c>
      <c r="M7" s="309">
        <f t="shared" si="1"/>
        <v>1</v>
      </c>
      <c r="N7" s="311">
        <f>'C'!G40</f>
        <v>0</v>
      </c>
      <c r="O7" s="310">
        <f t="shared" si="0"/>
        <v>0</v>
      </c>
      <c r="P7" s="625"/>
      <c r="Q7" s="625"/>
    </row>
    <row r="8" spans="1:17" ht="15" customHeight="1">
      <c r="A8" s="151" t="s">
        <v>165</v>
      </c>
      <c r="B8" s="623" t="s">
        <v>237</v>
      </c>
      <c r="C8" s="624"/>
      <c r="D8" s="307">
        <f>D!S38</f>
        <v>0</v>
      </c>
      <c r="E8" s="307">
        <f>D!S39</f>
        <v>0</v>
      </c>
      <c r="F8" s="307">
        <f>D!S40</f>
        <v>0</v>
      </c>
      <c r="G8" s="307">
        <f>D!S41</f>
        <v>4</v>
      </c>
      <c r="H8" s="307">
        <f>D!S42</f>
        <v>4</v>
      </c>
      <c r="I8" s="307">
        <f>D!M3</f>
        <v>8</v>
      </c>
      <c r="J8" s="307">
        <f>D!G36</f>
        <v>8</v>
      </c>
      <c r="K8" s="307">
        <f>D!G37</f>
        <v>0</v>
      </c>
      <c r="L8" s="307">
        <f>D!G38</f>
        <v>8</v>
      </c>
      <c r="M8" s="309">
        <f t="shared" si="1"/>
        <v>1</v>
      </c>
      <c r="N8" s="311">
        <f>D!G39</f>
        <v>0</v>
      </c>
      <c r="O8" s="310">
        <f t="shared" si="0"/>
        <v>0</v>
      </c>
      <c r="P8" s="625"/>
      <c r="Q8" s="625"/>
    </row>
    <row r="9" spans="1:17" ht="15" customHeight="1">
      <c r="A9" s="176"/>
      <c r="B9" s="639" t="s">
        <v>31</v>
      </c>
      <c r="C9" s="640"/>
      <c r="D9" s="312">
        <f t="shared" ref="D9:L9" si="2">SUM(D5:D8)</f>
        <v>0</v>
      </c>
      <c r="E9" s="312">
        <f t="shared" si="2"/>
        <v>1</v>
      </c>
      <c r="F9" s="312">
        <f t="shared" si="2"/>
        <v>1</v>
      </c>
      <c r="G9" s="312">
        <f t="shared" si="2"/>
        <v>8</v>
      </c>
      <c r="H9" s="312">
        <f t="shared" si="2"/>
        <v>7</v>
      </c>
      <c r="I9" s="312">
        <f t="shared" si="2"/>
        <v>17</v>
      </c>
      <c r="J9" s="312">
        <f t="shared" si="2"/>
        <v>17</v>
      </c>
      <c r="K9" s="312">
        <f t="shared" si="2"/>
        <v>0</v>
      </c>
      <c r="L9" s="312">
        <f t="shared" si="2"/>
        <v>17</v>
      </c>
      <c r="M9" s="309">
        <f t="shared" si="1"/>
        <v>1</v>
      </c>
      <c r="N9" s="312">
        <f>SUM(N5:N8)</f>
        <v>0</v>
      </c>
      <c r="O9" s="313">
        <f t="shared" si="0"/>
        <v>0</v>
      </c>
      <c r="P9" s="625"/>
      <c r="Q9" s="625"/>
    </row>
    <row r="10" spans="1:17" ht="22.5" customHeight="1" thickBot="1">
      <c r="A10" s="152" t="s">
        <v>96</v>
      </c>
      <c r="B10" s="641" t="s">
        <v>145</v>
      </c>
      <c r="C10" s="641"/>
      <c r="D10" s="642" t="s">
        <v>106</v>
      </c>
      <c r="E10" s="642"/>
      <c r="F10" s="160" t="s">
        <v>146</v>
      </c>
      <c r="G10" s="643"/>
      <c r="H10" s="643"/>
      <c r="I10" s="152" t="s">
        <v>97</v>
      </c>
      <c r="K10" s="125"/>
      <c r="L10" s="644"/>
      <c r="M10" s="644"/>
      <c r="N10" s="644"/>
      <c r="P10" s="645" t="s">
        <v>224</v>
      </c>
      <c r="Q10" s="645"/>
    </row>
    <row r="11" spans="1:17" ht="24" customHeight="1">
      <c r="A11" s="630" t="s">
        <v>87</v>
      </c>
      <c r="B11" s="632" t="s">
        <v>88</v>
      </c>
      <c r="C11" s="633"/>
      <c r="D11" s="634" t="s">
        <v>108</v>
      </c>
      <c r="E11" s="634"/>
      <c r="F11" s="634"/>
      <c r="G11" s="634"/>
      <c r="H11" s="634"/>
      <c r="I11" s="635" t="s">
        <v>105</v>
      </c>
      <c r="J11" s="637" t="s">
        <v>26</v>
      </c>
      <c r="K11" s="637" t="s">
        <v>27</v>
      </c>
      <c r="L11" s="637" t="s">
        <v>28</v>
      </c>
      <c r="M11" s="635" t="s">
        <v>117</v>
      </c>
      <c r="N11" s="637" t="s">
        <v>89</v>
      </c>
      <c r="O11" s="637" t="s">
        <v>118</v>
      </c>
      <c r="P11" s="626" t="s">
        <v>20</v>
      </c>
      <c r="Q11" s="627"/>
    </row>
    <row r="12" spans="1:17" ht="48" customHeight="1">
      <c r="A12" s="631"/>
      <c r="B12" s="628"/>
      <c r="C12" s="629"/>
      <c r="D12" s="306" t="s">
        <v>100</v>
      </c>
      <c r="E12" s="306" t="s">
        <v>78</v>
      </c>
      <c r="F12" s="306" t="s">
        <v>79</v>
      </c>
      <c r="G12" s="306" t="s">
        <v>80</v>
      </c>
      <c r="H12" s="306" t="s">
        <v>81</v>
      </c>
      <c r="I12" s="636"/>
      <c r="J12" s="638"/>
      <c r="K12" s="638"/>
      <c r="L12" s="638"/>
      <c r="M12" s="636"/>
      <c r="N12" s="638"/>
      <c r="O12" s="638"/>
      <c r="P12" s="628"/>
      <c r="Q12" s="629"/>
    </row>
    <row r="13" spans="1:17" ht="15" customHeight="1">
      <c r="A13" s="151" t="s">
        <v>221</v>
      </c>
      <c r="B13" s="623" t="s">
        <v>237</v>
      </c>
      <c r="C13" s="624"/>
      <c r="D13" s="307">
        <f>'A2'!S45</f>
        <v>0</v>
      </c>
      <c r="E13" s="308">
        <f>'A2'!S46</f>
        <v>0</v>
      </c>
      <c r="F13" s="307">
        <f>'A2'!S47</f>
        <v>0</v>
      </c>
      <c r="G13" s="307">
        <f>'A2'!S48</f>
        <v>0</v>
      </c>
      <c r="H13" s="314">
        <f>'A2'!S49</f>
        <v>0</v>
      </c>
      <c r="I13" s="307">
        <f>'A2'!M3</f>
        <v>0</v>
      </c>
      <c r="J13" s="307">
        <f>'A2'!S3</f>
        <v>0</v>
      </c>
      <c r="K13" s="307">
        <f>'A2'!G44</f>
        <v>0</v>
      </c>
      <c r="L13" s="307">
        <f>'A2'!G45</f>
        <v>0</v>
      </c>
      <c r="M13" s="309" t="e">
        <f t="shared" ref="M13:M25" si="3">L13/J13</f>
        <v>#DIV/0!</v>
      </c>
      <c r="N13" s="307">
        <f>'A2'!G46</f>
        <v>0</v>
      </c>
      <c r="O13" s="310" t="e">
        <f t="shared" ref="O13:O25" si="4">N13/J13</f>
        <v>#DIV/0!</v>
      </c>
      <c r="P13" s="625"/>
      <c r="Q13" s="625"/>
    </row>
    <row r="14" spans="1:17" ht="15" customHeight="1">
      <c r="A14" s="151" t="s">
        <v>222</v>
      </c>
      <c r="B14" s="623" t="s">
        <v>237</v>
      </c>
      <c r="C14" s="624"/>
      <c r="D14" s="307">
        <f>'B2'!S45</f>
        <v>0</v>
      </c>
      <c r="E14" s="307">
        <f>'B2'!S46</f>
        <v>0</v>
      </c>
      <c r="F14" s="307">
        <f>'B2'!S47</f>
        <v>0</v>
      </c>
      <c r="G14" s="307">
        <f>'B2'!S49</f>
        <v>0</v>
      </c>
      <c r="H14" s="307">
        <f>'B2'!S50</f>
        <v>0</v>
      </c>
      <c r="I14" s="307">
        <f>'B2'!M3</f>
        <v>0</v>
      </c>
      <c r="J14" s="307">
        <f>'B2'!S3</f>
        <v>0</v>
      </c>
      <c r="K14" s="307">
        <f>'B2'!G44</f>
        <v>0</v>
      </c>
      <c r="L14" s="307">
        <f>'B2'!G45</f>
        <v>0</v>
      </c>
      <c r="M14" s="309" t="e">
        <f t="shared" si="3"/>
        <v>#DIV/0!</v>
      </c>
      <c r="N14" s="311">
        <f>'B2'!G46</f>
        <v>0</v>
      </c>
      <c r="O14" s="310" t="e">
        <f t="shared" si="4"/>
        <v>#DIV/0!</v>
      </c>
      <c r="P14" s="625"/>
      <c r="Q14" s="625"/>
    </row>
    <row r="15" spans="1:17" ht="15" customHeight="1">
      <c r="A15" s="151" t="s">
        <v>223</v>
      </c>
      <c r="B15" s="623" t="s">
        <v>237</v>
      </c>
      <c r="C15" s="624"/>
      <c r="D15" s="315">
        <f>'C2'!S39</f>
        <v>0</v>
      </c>
      <c r="E15" s="307">
        <f>'C2'!S40</f>
        <v>2</v>
      </c>
      <c r="F15" s="307">
        <f>'C2'!S41</f>
        <v>1</v>
      </c>
      <c r="G15" s="307">
        <f>'C2'!S42</f>
        <v>4</v>
      </c>
      <c r="H15" s="307">
        <f>'C2'!S43</f>
        <v>2</v>
      </c>
      <c r="I15" s="307">
        <f>'C2'!M3</f>
        <v>9</v>
      </c>
      <c r="J15" s="307">
        <f>'C2'!S3</f>
        <v>9</v>
      </c>
      <c r="K15" s="307">
        <f>'C2'!G38</f>
        <v>0</v>
      </c>
      <c r="L15" s="307">
        <f>'C2'!G39</f>
        <v>9</v>
      </c>
      <c r="M15" s="309">
        <f t="shared" si="3"/>
        <v>1</v>
      </c>
      <c r="N15" s="311">
        <f>'C2'!G40</f>
        <v>0</v>
      </c>
      <c r="O15" s="310">
        <f t="shared" si="4"/>
        <v>0</v>
      </c>
      <c r="P15" s="625"/>
      <c r="Q15" s="625"/>
    </row>
    <row r="16" spans="1:17" ht="15" customHeight="1">
      <c r="A16" s="151" t="s">
        <v>165</v>
      </c>
      <c r="B16" s="623" t="s">
        <v>237</v>
      </c>
      <c r="C16" s="624"/>
      <c r="D16" s="307">
        <f>'D2'!S38</f>
        <v>0</v>
      </c>
      <c r="E16" s="315">
        <f>'D2'!S39</f>
        <v>0</v>
      </c>
      <c r="F16" s="307">
        <f>'D2'!S40</f>
        <v>1</v>
      </c>
      <c r="G16" s="307">
        <f>'D2'!S41</f>
        <v>6</v>
      </c>
      <c r="H16" s="307">
        <f>'D2'!S42</f>
        <v>1</v>
      </c>
      <c r="I16" s="307">
        <f>'D2'!M3</f>
        <v>8</v>
      </c>
      <c r="J16" s="307">
        <f>'D2'!S3</f>
        <v>8</v>
      </c>
      <c r="K16" s="307">
        <f>'D2'!G37</f>
        <v>0</v>
      </c>
      <c r="L16" s="307">
        <f>'D2'!G38</f>
        <v>8</v>
      </c>
      <c r="M16" s="309">
        <f t="shared" si="3"/>
        <v>1</v>
      </c>
      <c r="N16" s="311">
        <f>'D2'!G39</f>
        <v>0</v>
      </c>
      <c r="O16" s="310">
        <f t="shared" si="4"/>
        <v>0</v>
      </c>
      <c r="P16" s="625"/>
      <c r="Q16" s="625"/>
    </row>
    <row r="17" spans="1:17" ht="15" customHeight="1">
      <c r="A17" s="176"/>
      <c r="B17" s="639" t="s">
        <v>31</v>
      </c>
      <c r="C17" s="640"/>
      <c r="D17" s="312">
        <f t="shared" ref="D17" si="5">SUM(D13:D16)</f>
        <v>0</v>
      </c>
      <c r="E17" s="312">
        <f t="shared" ref="E17" si="6">SUM(E13:E16)</f>
        <v>2</v>
      </c>
      <c r="F17" s="312">
        <f t="shared" ref="F17" si="7">SUM(F13:F16)</f>
        <v>2</v>
      </c>
      <c r="G17" s="312">
        <f t="shared" ref="G17" si="8">SUM(G13:G16)</f>
        <v>10</v>
      </c>
      <c r="H17" s="312">
        <f t="shared" ref="H17" si="9">SUM(H13:H16)</f>
        <v>3</v>
      </c>
      <c r="I17" s="312">
        <f t="shared" ref="I17" si="10">SUM(I13:I16)</f>
        <v>17</v>
      </c>
      <c r="J17" s="312">
        <f t="shared" ref="J17" si="11">SUM(J13:J16)</f>
        <v>17</v>
      </c>
      <c r="K17" s="312">
        <f t="shared" ref="K17" si="12">SUM(K13:K16)</f>
        <v>0</v>
      </c>
      <c r="L17" s="312">
        <f t="shared" ref="L17" si="13">SUM(L13:L16)</f>
        <v>17</v>
      </c>
      <c r="M17" s="309">
        <f t="shared" si="3"/>
        <v>1</v>
      </c>
      <c r="N17" s="312">
        <f>SUM(N13:N16)</f>
        <v>0</v>
      </c>
      <c r="O17" s="313">
        <f t="shared" si="4"/>
        <v>0</v>
      </c>
      <c r="P17" s="625"/>
      <c r="Q17" s="625"/>
    </row>
    <row r="18" spans="1:17" ht="22.5" customHeight="1" thickBot="1">
      <c r="A18" s="152" t="s">
        <v>96</v>
      </c>
      <c r="B18" s="641" t="s">
        <v>145</v>
      </c>
      <c r="C18" s="641"/>
      <c r="D18" s="642" t="s">
        <v>106</v>
      </c>
      <c r="E18" s="642"/>
      <c r="F18" s="160" t="s">
        <v>146</v>
      </c>
      <c r="G18" s="643"/>
      <c r="H18" s="643"/>
      <c r="I18" s="152" t="s">
        <v>97</v>
      </c>
      <c r="K18" s="125"/>
      <c r="L18" s="644"/>
      <c r="M18" s="644"/>
      <c r="N18" s="644"/>
      <c r="P18" s="645" t="s">
        <v>233</v>
      </c>
      <c r="Q18" s="645"/>
    </row>
    <row r="19" spans="1:17" ht="24" customHeight="1">
      <c r="A19" s="630" t="s">
        <v>87</v>
      </c>
      <c r="B19" s="632" t="s">
        <v>88</v>
      </c>
      <c r="C19" s="633"/>
      <c r="D19" s="634" t="s">
        <v>108</v>
      </c>
      <c r="E19" s="634"/>
      <c r="F19" s="634"/>
      <c r="G19" s="634"/>
      <c r="H19" s="634"/>
      <c r="I19" s="635" t="s">
        <v>105</v>
      </c>
      <c r="J19" s="637" t="s">
        <v>26</v>
      </c>
      <c r="K19" s="637" t="s">
        <v>27</v>
      </c>
      <c r="L19" s="637" t="s">
        <v>28</v>
      </c>
      <c r="M19" s="635" t="s">
        <v>117</v>
      </c>
      <c r="N19" s="637" t="s">
        <v>89</v>
      </c>
      <c r="O19" s="637" t="s">
        <v>118</v>
      </c>
      <c r="P19" s="626" t="s">
        <v>20</v>
      </c>
      <c r="Q19" s="627"/>
    </row>
    <row r="20" spans="1:17" ht="48" customHeight="1">
      <c r="A20" s="631"/>
      <c r="B20" s="628"/>
      <c r="C20" s="629"/>
      <c r="D20" s="306" t="s">
        <v>100</v>
      </c>
      <c r="E20" s="306" t="s">
        <v>78</v>
      </c>
      <c r="F20" s="306" t="s">
        <v>79</v>
      </c>
      <c r="G20" s="306" t="s">
        <v>80</v>
      </c>
      <c r="H20" s="306" t="s">
        <v>81</v>
      </c>
      <c r="I20" s="636"/>
      <c r="J20" s="638"/>
      <c r="K20" s="638"/>
      <c r="L20" s="638"/>
      <c r="M20" s="636"/>
      <c r="N20" s="638"/>
      <c r="O20" s="638"/>
      <c r="P20" s="628"/>
      <c r="Q20" s="629"/>
    </row>
    <row r="21" spans="1:17" ht="15" customHeight="1">
      <c r="A21" s="151" t="s">
        <v>221</v>
      </c>
      <c r="B21" s="623" t="s">
        <v>237</v>
      </c>
      <c r="C21" s="624"/>
      <c r="D21" s="314">
        <f>'A3'!S45</f>
        <v>0</v>
      </c>
      <c r="E21" s="308">
        <f>'A3'!S46</f>
        <v>0</v>
      </c>
      <c r="F21" s="307">
        <f>'A3'!S47</f>
        <v>0</v>
      </c>
      <c r="G21" s="307">
        <f>'A3'!S48</f>
        <v>0</v>
      </c>
      <c r="H21" s="314">
        <f>'A3'!S49</f>
        <v>0</v>
      </c>
      <c r="I21" s="307">
        <f>'A3'!M3</f>
        <v>0</v>
      </c>
      <c r="J21" s="307">
        <f>'A3'!S3</f>
        <v>0</v>
      </c>
      <c r="K21" s="307">
        <f>'A3'!G44</f>
        <v>0</v>
      </c>
      <c r="L21" s="307">
        <f>'A3'!G45</f>
        <v>0</v>
      </c>
      <c r="M21" s="309" t="e">
        <f t="shared" ref="M21:M24" si="14">L21/J21</f>
        <v>#DIV/0!</v>
      </c>
      <c r="N21" s="307">
        <f>'A3'!G46</f>
        <v>0</v>
      </c>
      <c r="O21" s="310" t="e">
        <f t="shared" ref="O21:O24" si="15">N21/J21</f>
        <v>#DIV/0!</v>
      </c>
      <c r="P21" s="625"/>
      <c r="Q21" s="625"/>
    </row>
    <row r="22" spans="1:17" ht="15" customHeight="1">
      <c r="A22" s="151" t="s">
        <v>222</v>
      </c>
      <c r="B22" s="623" t="s">
        <v>237</v>
      </c>
      <c r="C22" s="624"/>
      <c r="D22" s="307">
        <f>'B3'!S39</f>
        <v>0</v>
      </c>
      <c r="E22" s="307">
        <f>'B3'!S40</f>
        <v>0</v>
      </c>
      <c r="F22" s="307">
        <f>'B2'!S41</f>
        <v>0</v>
      </c>
      <c r="G22" s="307">
        <f>'B2'!S42</f>
        <v>0</v>
      </c>
      <c r="H22" s="307">
        <f>'B3'!S43</f>
        <v>0</v>
      </c>
      <c r="I22" s="307">
        <f>'B3'!M3</f>
        <v>0</v>
      </c>
      <c r="J22" s="307">
        <f>'B3'!S3</f>
        <v>0</v>
      </c>
      <c r="K22" s="314">
        <f>'B3'!G38</f>
        <v>0</v>
      </c>
      <c r="L22" s="307">
        <f>'B3'!G39</f>
        <v>0</v>
      </c>
      <c r="M22" s="309" t="e">
        <f t="shared" si="14"/>
        <v>#DIV/0!</v>
      </c>
      <c r="N22" s="311">
        <f>'B3'!G40</f>
        <v>0</v>
      </c>
      <c r="O22" s="310" t="e">
        <f t="shared" si="15"/>
        <v>#DIV/0!</v>
      </c>
      <c r="P22" s="625"/>
      <c r="Q22" s="625"/>
    </row>
    <row r="23" spans="1:17" ht="15" customHeight="1">
      <c r="A23" s="151" t="s">
        <v>223</v>
      </c>
      <c r="B23" s="623" t="s">
        <v>237</v>
      </c>
      <c r="C23" s="624"/>
      <c r="D23" s="316">
        <f>'C3'!S39</f>
        <v>0</v>
      </c>
      <c r="E23" s="307">
        <f>'C3'!S40</f>
        <v>0</v>
      </c>
      <c r="F23" s="307">
        <f>'C3'!S41</f>
        <v>0</v>
      </c>
      <c r="G23" s="307">
        <f>'C3'!S42</f>
        <v>0</v>
      </c>
      <c r="H23" s="307">
        <f>'C3'!S43</f>
        <v>0</v>
      </c>
      <c r="I23" s="307">
        <f>'C3'!M3</f>
        <v>9</v>
      </c>
      <c r="J23" s="307">
        <f>'C3'!S3</f>
        <v>9</v>
      </c>
      <c r="K23" s="307">
        <f>'C3'!G37</f>
        <v>0</v>
      </c>
      <c r="L23" s="314">
        <f>'C3'!G37</f>
        <v>0</v>
      </c>
      <c r="M23" s="309">
        <f t="shared" si="14"/>
        <v>0</v>
      </c>
      <c r="N23" s="317">
        <f>'C2'!G38</f>
        <v>0</v>
      </c>
      <c r="O23" s="310">
        <f t="shared" si="15"/>
        <v>0</v>
      </c>
      <c r="P23" s="625"/>
      <c r="Q23" s="625"/>
    </row>
    <row r="24" spans="1:17" ht="15" customHeight="1">
      <c r="A24" s="151" t="s">
        <v>165</v>
      </c>
      <c r="B24" s="623" t="s">
        <v>237</v>
      </c>
      <c r="C24" s="624"/>
      <c r="D24" s="307">
        <f>'D2'!S45</f>
        <v>0</v>
      </c>
      <c r="E24" s="315">
        <f>'D2'!S46</f>
        <v>0</v>
      </c>
      <c r="F24" s="307">
        <f>'D2'!S47</f>
        <v>0</v>
      </c>
      <c r="G24" s="307">
        <f>'D2'!S48</f>
        <v>0</v>
      </c>
      <c r="H24" s="307">
        <f>'D2'!S49</f>
        <v>0</v>
      </c>
      <c r="I24" s="307">
        <f>'D2'!M3</f>
        <v>8</v>
      </c>
      <c r="J24" s="307">
        <f>'D2'!S3</f>
        <v>8</v>
      </c>
      <c r="K24" s="307">
        <f>'D3'!G37</f>
        <v>0</v>
      </c>
      <c r="L24" s="307">
        <f>'D3'!G38</f>
        <v>0</v>
      </c>
      <c r="M24" s="309">
        <f t="shared" si="14"/>
        <v>0</v>
      </c>
      <c r="N24" s="311">
        <f>'D3'!G39</f>
        <v>0</v>
      </c>
      <c r="O24" s="310">
        <f t="shared" si="15"/>
        <v>0</v>
      </c>
      <c r="P24" s="625"/>
      <c r="Q24" s="625"/>
    </row>
    <row r="25" spans="1:17" ht="15" customHeight="1">
      <c r="A25" s="176"/>
      <c r="B25" s="639" t="s">
        <v>31</v>
      </c>
      <c r="C25" s="640"/>
      <c r="D25" s="448">
        <f t="shared" ref="D25:L25" si="16">SUM(D21:D24)</f>
        <v>0</v>
      </c>
      <c r="E25" s="312">
        <f t="shared" si="16"/>
        <v>0</v>
      </c>
      <c r="F25" s="312">
        <f t="shared" si="16"/>
        <v>0</v>
      </c>
      <c r="G25" s="312">
        <f t="shared" si="16"/>
        <v>0</v>
      </c>
      <c r="H25" s="448">
        <f t="shared" si="16"/>
        <v>0</v>
      </c>
      <c r="I25" s="312">
        <f t="shared" si="16"/>
        <v>17</v>
      </c>
      <c r="J25" s="312">
        <f t="shared" si="16"/>
        <v>17</v>
      </c>
      <c r="K25" s="312">
        <f t="shared" si="16"/>
        <v>0</v>
      </c>
      <c r="L25" s="312">
        <f t="shared" si="16"/>
        <v>0</v>
      </c>
      <c r="M25" s="309">
        <f t="shared" si="3"/>
        <v>0</v>
      </c>
      <c r="N25" s="312">
        <f>SUM(N13:N16)</f>
        <v>0</v>
      </c>
      <c r="O25" s="313">
        <f t="shared" si="4"/>
        <v>0</v>
      </c>
      <c r="P25" s="625"/>
      <c r="Q25" s="625"/>
    </row>
    <row r="26" spans="1:17" ht="15">
      <c r="A26" s="646" t="s">
        <v>91</v>
      </c>
      <c r="B26" s="647"/>
      <c r="C26" s="647"/>
      <c r="D26" s="647"/>
      <c r="E26" s="647"/>
      <c r="F26" s="647"/>
      <c r="G26" s="647"/>
      <c r="H26" s="647"/>
      <c r="I26" s="647"/>
      <c r="J26" s="647"/>
      <c r="K26" s="647"/>
      <c r="L26" s="647"/>
      <c r="M26" s="647"/>
      <c r="N26" s="647"/>
      <c r="O26" s="647"/>
      <c r="P26" s="647"/>
      <c r="Q26" s="648"/>
    </row>
    <row r="27" spans="1:17" ht="33.75" customHeight="1">
      <c r="A27" s="649" t="s">
        <v>110</v>
      </c>
      <c r="B27" s="650"/>
      <c r="C27" s="651"/>
      <c r="D27" s="652"/>
      <c r="E27" s="653"/>
      <c r="F27" s="653"/>
      <c r="G27" s="653"/>
      <c r="H27" s="653"/>
      <c r="I27" s="653"/>
      <c r="J27" s="653"/>
      <c r="K27" s="653"/>
      <c r="L27" s="653"/>
      <c r="M27" s="653"/>
      <c r="N27" s="653"/>
      <c r="O27" s="653"/>
      <c r="P27" s="653"/>
      <c r="Q27" s="654"/>
    </row>
    <row r="28" spans="1:17" ht="33.75" customHeight="1">
      <c r="A28" s="649" t="s">
        <v>92</v>
      </c>
      <c r="B28" s="650"/>
      <c r="C28" s="651"/>
      <c r="D28" s="652"/>
      <c r="E28" s="653"/>
      <c r="F28" s="653"/>
      <c r="G28" s="653"/>
      <c r="H28" s="653"/>
      <c r="I28" s="653"/>
      <c r="J28" s="653"/>
      <c r="K28" s="653"/>
      <c r="L28" s="653"/>
      <c r="M28" s="653"/>
      <c r="N28" s="653"/>
      <c r="O28" s="653"/>
      <c r="P28" s="653"/>
      <c r="Q28" s="654"/>
    </row>
    <row r="29" spans="1:17" ht="33.75" customHeight="1">
      <c r="A29" s="649" t="s">
        <v>103</v>
      </c>
      <c r="B29" s="650"/>
      <c r="C29" s="651"/>
      <c r="D29" s="652"/>
      <c r="E29" s="653"/>
      <c r="F29" s="653"/>
      <c r="G29" s="653"/>
      <c r="H29" s="653"/>
      <c r="I29" s="653"/>
      <c r="J29" s="653"/>
      <c r="K29" s="653"/>
      <c r="L29" s="653"/>
      <c r="M29" s="653"/>
      <c r="N29" s="653"/>
      <c r="O29" s="653"/>
      <c r="P29" s="653"/>
      <c r="Q29" s="654"/>
    </row>
    <row r="30" spans="1:17" ht="33.75" customHeight="1">
      <c r="A30" s="649" t="s">
        <v>93</v>
      </c>
      <c r="B30" s="650"/>
      <c r="C30" s="651"/>
      <c r="D30" s="652"/>
      <c r="E30" s="653"/>
      <c r="F30" s="653"/>
      <c r="G30" s="653"/>
      <c r="H30" s="653"/>
      <c r="I30" s="653"/>
      <c r="J30" s="653"/>
      <c r="K30" s="653"/>
      <c r="L30" s="653"/>
      <c r="M30" s="653"/>
      <c r="N30" s="653"/>
      <c r="O30" s="653"/>
      <c r="P30" s="653"/>
      <c r="Q30" s="654"/>
    </row>
    <row r="31" spans="1:17" ht="33.75" customHeight="1">
      <c r="A31" s="649" t="s">
        <v>94</v>
      </c>
      <c r="B31" s="650"/>
      <c r="C31" s="651"/>
      <c r="D31" s="652"/>
      <c r="E31" s="653"/>
      <c r="F31" s="653"/>
      <c r="G31" s="653"/>
      <c r="H31" s="653"/>
      <c r="I31" s="653"/>
      <c r="J31" s="653"/>
      <c r="K31" s="653"/>
      <c r="L31" s="653"/>
      <c r="M31" s="653"/>
      <c r="N31" s="653"/>
      <c r="O31" s="653"/>
      <c r="P31" s="653"/>
      <c r="Q31" s="654"/>
    </row>
    <row r="32" spans="1:17" ht="15" customHeight="1"/>
    <row r="33" spans="1:20" s="156" customFormat="1" ht="15">
      <c r="A33" s="655" t="s">
        <v>95</v>
      </c>
      <c r="B33" s="655"/>
      <c r="C33" s="655"/>
      <c r="D33" s="655"/>
      <c r="E33" s="655"/>
      <c r="F33" s="655"/>
      <c r="G33" s="655"/>
      <c r="H33" s="655"/>
      <c r="I33" s="655"/>
      <c r="J33" s="655"/>
      <c r="K33" s="655"/>
      <c r="L33" s="655"/>
      <c r="M33" s="655"/>
      <c r="N33" s="655"/>
      <c r="O33" s="655"/>
      <c r="P33" s="655"/>
      <c r="Q33" s="655"/>
    </row>
    <row r="34" spans="1:20" ht="21" customHeight="1"/>
    <row r="35" spans="1:20" s="161" customFormat="1">
      <c r="A35" s="177" t="s">
        <v>238</v>
      </c>
      <c r="B35" s="177"/>
      <c r="D35" s="177"/>
      <c r="E35" s="177"/>
      <c r="F35" s="177"/>
      <c r="H35" s="177"/>
      <c r="I35" s="177"/>
      <c r="J35" s="177"/>
      <c r="K35" s="177" t="s">
        <v>239</v>
      </c>
      <c r="L35" s="161" t="s">
        <v>239</v>
      </c>
      <c r="M35" s="177"/>
      <c r="N35" s="177"/>
      <c r="O35" s="177"/>
      <c r="P35" s="177"/>
      <c r="S35" s="656" t="s">
        <v>241</v>
      </c>
      <c r="T35" s="656"/>
    </row>
    <row r="36" spans="1:20" s="159" customFormat="1">
      <c r="A36" s="178" t="str">
        <f>Genel!L9</f>
        <v>Fransızca Öğretmeni</v>
      </c>
      <c r="B36" s="178"/>
      <c r="D36" s="178"/>
      <c r="E36" s="178"/>
      <c r="F36" s="178"/>
      <c r="H36" s="178"/>
      <c r="I36" s="178"/>
      <c r="J36" s="178"/>
      <c r="K36" s="661" t="str">
        <f>Genel!L10</f>
        <v>Fransızca Öğretmeni</v>
      </c>
      <c r="L36" s="661"/>
      <c r="M36" s="661"/>
      <c r="N36" s="178"/>
      <c r="O36" s="178"/>
      <c r="P36" s="178"/>
      <c r="S36" s="657" t="str">
        <f>Genel!L11</f>
        <v>Fransızca Öğretmeni</v>
      </c>
      <c r="T36" s="657"/>
    </row>
    <row r="37" spans="1:20" s="159" customFormat="1" ht="13.5">
      <c r="A37" s="178" t="s">
        <v>109</v>
      </c>
      <c r="B37" s="178"/>
      <c r="C37" s="178"/>
      <c r="D37" s="178"/>
      <c r="E37" s="178"/>
      <c r="F37" s="178"/>
      <c r="G37" s="178"/>
      <c r="H37" s="178"/>
      <c r="I37" s="178"/>
      <c r="J37" s="178"/>
      <c r="K37" s="661"/>
      <c r="L37" s="661"/>
      <c r="M37" s="661"/>
      <c r="N37" s="178"/>
      <c r="O37" s="178"/>
      <c r="P37" s="158"/>
    </row>
    <row r="38" spans="1:20">
      <c r="A38" s="178"/>
      <c r="B38" s="178"/>
      <c r="C38" s="178"/>
      <c r="D38" s="178"/>
      <c r="E38" s="178"/>
      <c r="F38" s="178"/>
      <c r="G38" s="178"/>
      <c r="H38" s="178"/>
      <c r="I38" s="178"/>
      <c r="J38" s="178"/>
      <c r="K38" s="178"/>
      <c r="L38" s="178"/>
      <c r="M38" s="178"/>
      <c r="N38" s="178"/>
      <c r="O38" s="178"/>
      <c r="P38" s="157"/>
    </row>
    <row r="39" spans="1:20">
      <c r="A39" s="178"/>
      <c r="B39" s="178"/>
      <c r="C39" s="178"/>
      <c r="D39" s="178"/>
      <c r="E39" s="178"/>
      <c r="F39" s="178"/>
      <c r="G39" s="178"/>
      <c r="H39" s="178"/>
      <c r="I39" s="178"/>
      <c r="J39" s="178"/>
      <c r="K39" s="178"/>
      <c r="L39" s="178"/>
      <c r="M39" s="178"/>
      <c r="N39" s="178"/>
      <c r="O39" s="178"/>
      <c r="P39" s="157"/>
    </row>
    <row r="40" spans="1:20" s="152" customFormat="1">
      <c r="A40" s="177"/>
      <c r="B40" s="177"/>
      <c r="D40" s="177"/>
      <c r="E40" s="177"/>
      <c r="F40" s="177"/>
      <c r="I40" s="177"/>
      <c r="K40" s="177"/>
      <c r="L40" s="177"/>
      <c r="M40" s="177"/>
      <c r="N40" s="177"/>
      <c r="O40" s="177"/>
    </row>
    <row r="41" spans="1:20">
      <c r="A41" s="178"/>
      <c r="B41" s="178"/>
      <c r="D41" s="178"/>
      <c r="E41" s="178"/>
      <c r="F41" s="178"/>
      <c r="I41" s="178"/>
      <c r="K41" s="659" t="s">
        <v>13</v>
      </c>
      <c r="L41" s="659"/>
      <c r="M41" s="659"/>
      <c r="N41" s="178"/>
      <c r="O41" s="178"/>
    </row>
    <row r="44" spans="1:20">
      <c r="K44" s="660" t="str">
        <f>Genel!D12</f>
        <v>xxx</v>
      </c>
      <c r="L44" s="660"/>
      <c r="M44" s="660"/>
      <c r="P44" s="175"/>
    </row>
    <row r="45" spans="1:20">
      <c r="K45" s="656" t="s">
        <v>240</v>
      </c>
      <c r="L45" s="656"/>
      <c r="M45" s="656"/>
      <c r="P45" s="152"/>
    </row>
    <row r="46" spans="1:20">
      <c r="K46" s="656" t="str">
        <f>Genel!B11</f>
        <v xml:space="preserve">Okul Müdürü </v>
      </c>
      <c r="L46" s="656"/>
      <c r="M46" s="656"/>
      <c r="P46" s="152"/>
    </row>
  </sheetData>
  <mergeCells count="99">
    <mergeCell ref="K41:M41"/>
    <mergeCell ref="K45:M45"/>
    <mergeCell ref="K46:M46"/>
    <mergeCell ref="K44:M44"/>
    <mergeCell ref="K36:M36"/>
    <mergeCell ref="K37:M37"/>
    <mergeCell ref="S35:T35"/>
    <mergeCell ref="S36:T36"/>
    <mergeCell ref="A1:P1"/>
    <mergeCell ref="D2:E2"/>
    <mergeCell ref="A3:A4"/>
    <mergeCell ref="D3:H3"/>
    <mergeCell ref="J3:J4"/>
    <mergeCell ref="N3:N4"/>
    <mergeCell ref="L3:L4"/>
    <mergeCell ref="O3:O4"/>
    <mergeCell ref="K3:K4"/>
    <mergeCell ref="I3:I4"/>
    <mergeCell ref="G2:H2"/>
    <mergeCell ref="L2:N2"/>
    <mergeCell ref="B3:C4"/>
    <mergeCell ref="P3:Q4"/>
    <mergeCell ref="M3:M4"/>
    <mergeCell ref="B2:C2"/>
    <mergeCell ref="A31:C31"/>
    <mergeCell ref="D31:Q31"/>
    <mergeCell ref="A33:Q33"/>
    <mergeCell ref="A27:C27"/>
    <mergeCell ref="A28:C28"/>
    <mergeCell ref="A29:C29"/>
    <mergeCell ref="D30:Q30"/>
    <mergeCell ref="A30:C30"/>
    <mergeCell ref="D29:Q29"/>
    <mergeCell ref="B5:C5"/>
    <mergeCell ref="B6:C6"/>
    <mergeCell ref="P9:Q9"/>
    <mergeCell ref="D27:Q27"/>
    <mergeCell ref="D28:Q28"/>
    <mergeCell ref="A26:Q26"/>
    <mergeCell ref="B7:C7"/>
    <mergeCell ref="B8:C8"/>
    <mergeCell ref="B9:C9"/>
    <mergeCell ref="B10:C10"/>
    <mergeCell ref="D10:E10"/>
    <mergeCell ref="G10:H10"/>
    <mergeCell ref="L10:N10"/>
    <mergeCell ref="P10:Q10"/>
    <mergeCell ref="B17:C17"/>
    <mergeCell ref="P17:Q17"/>
    <mergeCell ref="M11:M12"/>
    <mergeCell ref="N11:N12"/>
    <mergeCell ref="O11:O12"/>
    <mergeCell ref="P11:Q12"/>
    <mergeCell ref="B13:C13"/>
    <mergeCell ref="P2:Q2"/>
    <mergeCell ref="P5:Q5"/>
    <mergeCell ref="P6:Q6"/>
    <mergeCell ref="P7:Q7"/>
    <mergeCell ref="P8:Q8"/>
    <mergeCell ref="P13:Q13"/>
    <mergeCell ref="K11:K12"/>
    <mergeCell ref="L11:L12"/>
    <mergeCell ref="B14:C14"/>
    <mergeCell ref="P14:Q14"/>
    <mergeCell ref="B15:C15"/>
    <mergeCell ref="P15:Q15"/>
    <mergeCell ref="B16:C16"/>
    <mergeCell ref="P16:Q16"/>
    <mergeCell ref="B25:C25"/>
    <mergeCell ref="P25:Q25"/>
    <mergeCell ref="B18:C18"/>
    <mergeCell ref="D18:E18"/>
    <mergeCell ref="G18:H18"/>
    <mergeCell ref="L18:N18"/>
    <mergeCell ref="P18:Q18"/>
    <mergeCell ref="K19:K20"/>
    <mergeCell ref="L19:L20"/>
    <mergeCell ref="M19:M20"/>
    <mergeCell ref="N19:N20"/>
    <mergeCell ref="O19:O20"/>
    <mergeCell ref="A11:A12"/>
    <mergeCell ref="B11:C12"/>
    <mergeCell ref="D11:H11"/>
    <mergeCell ref="I11:I12"/>
    <mergeCell ref="J11:J12"/>
    <mergeCell ref="A19:A20"/>
    <mergeCell ref="B19:C20"/>
    <mergeCell ref="D19:H19"/>
    <mergeCell ref="I19:I20"/>
    <mergeCell ref="J19:J20"/>
    <mergeCell ref="B24:C24"/>
    <mergeCell ref="P24:Q24"/>
    <mergeCell ref="P19:Q20"/>
    <mergeCell ref="B22:C22"/>
    <mergeCell ref="P22:Q22"/>
    <mergeCell ref="B23:C23"/>
    <mergeCell ref="P23:Q23"/>
    <mergeCell ref="B21:C21"/>
    <mergeCell ref="P21:Q21"/>
  </mergeCells>
  <conditionalFormatting sqref="A34:Q35 A38:Q40 A36:K37 N36:Q37 N44:Q45 N41:Q41 L42:Q43 A41:K45">
    <cfRule type="cellIs" dxfId="0" priority="2" stopIfTrue="1" operator="equal">
      <formula>0</formula>
    </cfRule>
  </conditionalFormatting>
  <pageMargins left="0.52854166666666669" right="0.39416666666666667" top="0.46958333333333335" bottom="0.74803149606299213" header="0.31496062992125984" footer="0.31496062992125984"/>
  <pageSetup paperSize="9" scale="85"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O12"/>
  <sheetViews>
    <sheetView topLeftCell="C19" workbookViewId="0">
      <selection activeCell="AN11" sqref="AN11"/>
    </sheetView>
  </sheetViews>
  <sheetFormatPr baseColWidth="10" defaultColWidth="9.140625" defaultRowHeight="12.75"/>
  <cols>
    <col min="7" max="28" width="3.28515625" bestFit="1" customWidth="1"/>
    <col min="29" max="35" width="3.28515625" customWidth="1"/>
    <col min="36" max="37" width="3.28515625" bestFit="1" customWidth="1"/>
    <col min="38" max="38" width="3.28515625" customWidth="1"/>
    <col min="39" max="39" width="3.28515625" bestFit="1" customWidth="1"/>
    <col min="40" max="40" width="6" bestFit="1" customWidth="1"/>
    <col min="41" max="41" width="5" bestFit="1" customWidth="1"/>
  </cols>
  <sheetData>
    <row r="1" spans="1:41" ht="39">
      <c r="A1" s="477" t="s">
        <v>170</v>
      </c>
      <c r="B1" s="477"/>
      <c r="C1" s="477"/>
      <c r="D1" s="477"/>
      <c r="E1" s="477"/>
      <c r="F1" s="477"/>
      <c r="G1" s="439" t="s">
        <v>40</v>
      </c>
      <c r="H1" s="439" t="s">
        <v>41</v>
      </c>
      <c r="I1" s="439" t="s">
        <v>42</v>
      </c>
      <c r="J1" s="439" t="s">
        <v>43</v>
      </c>
      <c r="K1" s="439" t="s">
        <v>44</v>
      </c>
      <c r="L1" s="439" t="s">
        <v>45</v>
      </c>
      <c r="M1" s="439" t="s">
        <v>46</v>
      </c>
      <c r="N1" s="439" t="s">
        <v>47</v>
      </c>
      <c r="O1" s="439" t="s">
        <v>48</v>
      </c>
      <c r="P1" s="439" t="s">
        <v>49</v>
      </c>
      <c r="Q1" s="439" t="s">
        <v>50</v>
      </c>
      <c r="R1" s="439" t="s">
        <v>51</v>
      </c>
      <c r="S1" s="439" t="s">
        <v>52</v>
      </c>
      <c r="T1" s="439" t="s">
        <v>53</v>
      </c>
      <c r="U1" s="439"/>
      <c r="V1" s="439"/>
      <c r="W1" s="439"/>
      <c r="X1" s="439"/>
      <c r="Y1" s="439"/>
      <c r="Z1" s="439"/>
      <c r="AA1" s="439"/>
      <c r="AB1" s="439"/>
      <c r="AC1" s="439"/>
      <c r="AD1" s="439"/>
      <c r="AE1" s="439"/>
      <c r="AF1" s="439"/>
      <c r="AG1" s="439"/>
      <c r="AH1" s="439"/>
      <c r="AI1" s="439"/>
      <c r="AJ1" s="439"/>
      <c r="AK1" s="439"/>
      <c r="AL1" s="439"/>
      <c r="AM1" s="439"/>
      <c r="AN1" s="348"/>
      <c r="AO1" s="348"/>
    </row>
    <row r="2" spans="1:41" ht="106.5" customHeight="1">
      <c r="A2" s="472" t="s">
        <v>70</v>
      </c>
      <c r="B2" s="473"/>
      <c r="C2" s="473"/>
      <c r="D2" s="473"/>
      <c r="E2" s="473"/>
      <c r="F2" s="474"/>
      <c r="G2" s="440" t="s">
        <v>150</v>
      </c>
      <c r="H2" s="355" t="s">
        <v>151</v>
      </c>
      <c r="I2" s="355" t="s">
        <v>152</v>
      </c>
      <c r="J2" s="355" t="s">
        <v>153</v>
      </c>
      <c r="K2" s="355" t="s">
        <v>154</v>
      </c>
      <c r="L2" s="355" t="s">
        <v>155</v>
      </c>
      <c r="M2" s="440" t="s">
        <v>156</v>
      </c>
      <c r="N2" s="355" t="s">
        <v>157</v>
      </c>
      <c r="O2" s="355" t="s">
        <v>158</v>
      </c>
      <c r="P2" s="440" t="s">
        <v>159</v>
      </c>
      <c r="Q2" s="355" t="s">
        <v>160</v>
      </c>
      <c r="R2" s="355" t="s">
        <v>161</v>
      </c>
      <c r="S2" s="355" t="s">
        <v>162</v>
      </c>
      <c r="T2" s="355" t="s">
        <v>163</v>
      </c>
      <c r="U2" s="355"/>
      <c r="V2" s="355"/>
      <c r="W2" s="355"/>
      <c r="X2" s="355"/>
      <c r="Y2" s="355"/>
      <c r="Z2" s="355"/>
      <c r="AA2" s="355"/>
      <c r="AB2" s="355"/>
      <c r="AC2" s="355"/>
      <c r="AD2" s="355"/>
      <c r="AE2" s="355"/>
      <c r="AF2" s="355"/>
      <c r="AG2" s="355"/>
      <c r="AH2" s="355"/>
      <c r="AI2" s="355"/>
      <c r="AJ2" s="355"/>
      <c r="AK2" s="355"/>
      <c r="AL2" s="355"/>
      <c r="AM2" s="355"/>
      <c r="AN2" s="475" t="s">
        <v>116</v>
      </c>
      <c r="AO2" s="476"/>
    </row>
    <row r="3" spans="1:41" ht="24.75" customHeight="1">
      <c r="A3" s="469" t="s">
        <v>71</v>
      </c>
      <c r="B3" s="470"/>
      <c r="C3" s="470"/>
      <c r="D3" s="470"/>
      <c r="E3" s="470"/>
      <c r="F3" s="471"/>
      <c r="G3" s="356">
        <v>10</v>
      </c>
      <c r="H3" s="356">
        <v>7</v>
      </c>
      <c r="I3" s="356">
        <v>6</v>
      </c>
      <c r="J3" s="356">
        <v>10</v>
      </c>
      <c r="K3" s="356">
        <v>6</v>
      </c>
      <c r="L3" s="356">
        <v>4</v>
      </c>
      <c r="M3" s="356">
        <v>4</v>
      </c>
      <c r="N3" s="356">
        <v>7</v>
      </c>
      <c r="O3" s="356">
        <v>6</v>
      </c>
      <c r="P3" s="356">
        <v>4</v>
      </c>
      <c r="Q3" s="356">
        <v>4</v>
      </c>
      <c r="R3" s="356">
        <v>8</v>
      </c>
      <c r="S3" s="356">
        <v>14</v>
      </c>
      <c r="T3" s="356">
        <v>10</v>
      </c>
      <c r="U3" s="356"/>
      <c r="V3" s="356"/>
      <c r="W3" s="356"/>
      <c r="X3" s="356"/>
      <c r="Y3" s="356"/>
      <c r="Z3" s="356"/>
      <c r="AA3" s="356"/>
      <c r="AB3" s="356"/>
      <c r="AC3" s="356"/>
      <c r="AD3" s="356"/>
      <c r="AE3" s="356"/>
      <c r="AF3" s="356"/>
      <c r="AG3" s="356"/>
      <c r="AH3" s="356"/>
      <c r="AI3" s="356"/>
      <c r="AJ3" s="356"/>
      <c r="AK3" s="356"/>
      <c r="AL3" s="356"/>
      <c r="AM3" s="356"/>
      <c r="AN3" s="357">
        <f>IF(SUM(G3:AM3)&lt;=100,SUM(G3:AM3),"HATA")</f>
        <v>100</v>
      </c>
      <c r="AO3" s="337">
        <f>SUM(G3:AM3)</f>
        <v>100</v>
      </c>
    </row>
    <row r="4" spans="1:41">
      <c r="A4" s="348"/>
      <c r="B4" s="348"/>
      <c r="C4" s="348"/>
      <c r="D4" s="348"/>
      <c r="E4" s="348"/>
      <c r="F4" s="348"/>
      <c r="G4" s="311">
        <v>1</v>
      </c>
      <c r="H4" s="311">
        <v>2</v>
      </c>
      <c r="I4" s="311">
        <v>3</v>
      </c>
      <c r="J4" s="311">
        <v>4</v>
      </c>
      <c r="K4" s="311">
        <v>5</v>
      </c>
      <c r="L4" s="311">
        <v>6</v>
      </c>
      <c r="M4" s="311">
        <v>7</v>
      </c>
      <c r="N4" s="311">
        <v>8</v>
      </c>
      <c r="O4" s="311">
        <v>9</v>
      </c>
      <c r="P4" s="311">
        <v>10</v>
      </c>
      <c r="Q4" s="311">
        <v>11</v>
      </c>
      <c r="R4" s="311">
        <v>12</v>
      </c>
      <c r="S4" s="311">
        <v>12</v>
      </c>
      <c r="T4" s="311">
        <v>14</v>
      </c>
      <c r="U4" s="311"/>
      <c r="V4" s="311"/>
      <c r="W4" s="311"/>
      <c r="X4" s="311"/>
      <c r="Y4" s="311"/>
      <c r="Z4" s="311"/>
      <c r="AA4" s="311"/>
      <c r="AB4" s="311"/>
      <c r="AC4" s="311"/>
      <c r="AD4" s="311"/>
      <c r="AE4" s="311"/>
      <c r="AF4" s="311"/>
      <c r="AG4" s="311"/>
      <c r="AH4" s="311"/>
      <c r="AI4" s="311"/>
      <c r="AJ4" s="311"/>
      <c r="AK4" s="311"/>
      <c r="AL4" s="311"/>
      <c r="AM4" s="311"/>
      <c r="AN4" s="348"/>
      <c r="AO4" s="348"/>
    </row>
    <row r="5" spans="1:41" ht="39">
      <c r="A5" s="477" t="s">
        <v>171</v>
      </c>
      <c r="B5" s="477"/>
      <c r="C5" s="477"/>
      <c r="D5" s="477"/>
      <c r="E5" s="477"/>
      <c r="F5" s="477"/>
      <c r="G5" s="439" t="s">
        <v>40</v>
      </c>
      <c r="H5" s="439" t="s">
        <v>41</v>
      </c>
      <c r="I5" s="439" t="s">
        <v>42</v>
      </c>
      <c r="J5" s="439" t="s">
        <v>43</v>
      </c>
      <c r="K5" s="439" t="s">
        <v>44</v>
      </c>
      <c r="L5" s="439" t="s">
        <v>45</v>
      </c>
      <c r="M5" s="439" t="s">
        <v>46</v>
      </c>
      <c r="N5" s="439" t="s">
        <v>47</v>
      </c>
      <c r="O5" s="439" t="s">
        <v>48</v>
      </c>
      <c r="P5" s="439" t="s">
        <v>49</v>
      </c>
      <c r="Q5" s="439" t="s">
        <v>50</v>
      </c>
      <c r="R5" s="439"/>
      <c r="S5" s="439"/>
      <c r="T5" s="439"/>
      <c r="U5" s="439"/>
      <c r="V5" s="439"/>
      <c r="W5" s="439"/>
      <c r="X5" s="439"/>
      <c r="Y5" s="439"/>
      <c r="Z5" s="439"/>
      <c r="AA5" s="439"/>
      <c r="AB5" s="439"/>
      <c r="AC5" s="439"/>
      <c r="AD5" s="439"/>
      <c r="AE5" s="439"/>
      <c r="AF5" s="439"/>
      <c r="AG5" s="439"/>
      <c r="AH5" s="439"/>
      <c r="AI5" s="439"/>
      <c r="AJ5" s="439"/>
      <c r="AK5" s="439"/>
      <c r="AL5" s="439"/>
      <c r="AM5" s="439"/>
      <c r="AN5" s="348"/>
      <c r="AO5" s="348"/>
    </row>
    <row r="6" spans="1:41" ht="106.5" customHeight="1">
      <c r="A6" s="472" t="s">
        <v>70</v>
      </c>
      <c r="B6" s="473"/>
      <c r="C6" s="473"/>
      <c r="D6" s="473"/>
      <c r="E6" s="473"/>
      <c r="F6" s="474"/>
      <c r="G6" s="440" t="s">
        <v>188</v>
      </c>
      <c r="H6" s="355" t="s">
        <v>189</v>
      </c>
      <c r="I6" s="355" t="s">
        <v>190</v>
      </c>
      <c r="J6" s="355" t="s">
        <v>191</v>
      </c>
      <c r="K6" s="355" t="s">
        <v>192</v>
      </c>
      <c r="L6" s="355" t="s">
        <v>193</v>
      </c>
      <c r="M6" s="440" t="s">
        <v>194</v>
      </c>
      <c r="N6" s="355" t="s">
        <v>158</v>
      </c>
      <c r="O6" s="355" t="s">
        <v>195</v>
      </c>
      <c r="P6" s="440" t="s">
        <v>196</v>
      </c>
      <c r="Q6" s="355" t="s">
        <v>197</v>
      </c>
      <c r="R6" s="355"/>
      <c r="S6" s="355"/>
      <c r="T6" s="355"/>
      <c r="U6" s="355"/>
      <c r="V6" s="355"/>
      <c r="W6" s="355"/>
      <c r="X6" s="355"/>
      <c r="Y6" s="355"/>
      <c r="Z6" s="355"/>
      <c r="AA6" s="355"/>
      <c r="AB6" s="355"/>
      <c r="AC6" s="355"/>
      <c r="AD6" s="355"/>
      <c r="AE6" s="355"/>
      <c r="AF6" s="355"/>
      <c r="AG6" s="355"/>
      <c r="AH6" s="355"/>
      <c r="AI6" s="355"/>
      <c r="AJ6" s="355"/>
      <c r="AK6" s="355"/>
      <c r="AL6" s="355"/>
      <c r="AM6" s="355"/>
      <c r="AN6" s="475" t="s">
        <v>116</v>
      </c>
      <c r="AO6" s="476"/>
    </row>
    <row r="7" spans="1:41" ht="24.75" customHeight="1">
      <c r="A7" s="469" t="s">
        <v>71</v>
      </c>
      <c r="B7" s="470"/>
      <c r="C7" s="470"/>
      <c r="D7" s="470"/>
      <c r="E7" s="470"/>
      <c r="F7" s="471"/>
      <c r="G7" s="356">
        <v>5</v>
      </c>
      <c r="H7" s="356">
        <v>5</v>
      </c>
      <c r="I7" s="356">
        <v>10</v>
      </c>
      <c r="J7" s="356">
        <v>10</v>
      </c>
      <c r="K7" s="356">
        <v>10</v>
      </c>
      <c r="L7" s="356">
        <v>15</v>
      </c>
      <c r="M7" s="356">
        <v>5</v>
      </c>
      <c r="N7" s="356">
        <v>5</v>
      </c>
      <c r="O7" s="356">
        <v>4</v>
      </c>
      <c r="P7" s="356">
        <v>16</v>
      </c>
      <c r="Q7" s="356">
        <v>15</v>
      </c>
      <c r="R7" s="356"/>
      <c r="S7" s="356"/>
      <c r="T7" s="356"/>
      <c r="U7" s="356"/>
      <c r="V7" s="356"/>
      <c r="W7" s="356"/>
      <c r="X7" s="356"/>
      <c r="Y7" s="356"/>
      <c r="Z7" s="356"/>
      <c r="AA7" s="356"/>
      <c r="AB7" s="356"/>
      <c r="AC7" s="356"/>
      <c r="AD7" s="356"/>
      <c r="AE7" s="356"/>
      <c r="AF7" s="356"/>
      <c r="AG7" s="356"/>
      <c r="AH7" s="356"/>
      <c r="AI7" s="356"/>
      <c r="AJ7" s="356"/>
      <c r="AK7" s="356"/>
      <c r="AL7" s="356"/>
      <c r="AM7" s="356"/>
      <c r="AN7" s="357">
        <f>IF(SUM(G7:AM7)&lt;=100,SUM(G7:AM7),"HATA")</f>
        <v>100</v>
      </c>
      <c r="AO7" s="337">
        <f>SUM(G7:AM7)</f>
        <v>100</v>
      </c>
    </row>
    <row r="8" spans="1:41">
      <c r="A8" s="348"/>
      <c r="B8" s="348"/>
      <c r="C8" s="348"/>
      <c r="D8" s="348"/>
      <c r="E8" s="348"/>
      <c r="F8" s="348"/>
      <c r="G8" s="311">
        <v>1</v>
      </c>
      <c r="H8" s="311">
        <v>2</v>
      </c>
      <c r="I8" s="311">
        <v>3</v>
      </c>
      <c r="J8" s="311">
        <v>4</v>
      </c>
      <c r="K8" s="311">
        <v>5</v>
      </c>
      <c r="L8" s="311">
        <v>6</v>
      </c>
      <c r="M8" s="311">
        <v>7</v>
      </c>
      <c r="N8" s="311">
        <v>8</v>
      </c>
      <c r="O8" s="311">
        <v>9</v>
      </c>
      <c r="P8" s="311">
        <v>10</v>
      </c>
      <c r="Q8" s="311">
        <v>11</v>
      </c>
      <c r="R8" s="311"/>
      <c r="S8" s="311"/>
      <c r="T8" s="311"/>
      <c r="U8" s="311"/>
      <c r="V8" s="311"/>
      <c r="W8" s="311"/>
      <c r="X8" s="311"/>
      <c r="Y8" s="311"/>
      <c r="Z8" s="311"/>
      <c r="AA8" s="311"/>
      <c r="AB8" s="311"/>
      <c r="AC8" s="311"/>
      <c r="AD8" s="311"/>
      <c r="AE8" s="311"/>
      <c r="AF8" s="311"/>
      <c r="AG8" s="311"/>
      <c r="AH8" s="311"/>
      <c r="AI8" s="311"/>
      <c r="AJ8" s="311"/>
      <c r="AK8" s="311"/>
      <c r="AL8" s="311"/>
      <c r="AM8" s="311"/>
      <c r="AN8" s="348"/>
      <c r="AO8" s="348"/>
    </row>
    <row r="9" spans="1:41" ht="39">
      <c r="A9" s="477" t="s">
        <v>172</v>
      </c>
      <c r="B9" s="477"/>
      <c r="C9" s="477"/>
      <c r="D9" s="477"/>
      <c r="E9" s="477"/>
      <c r="F9" s="477"/>
      <c r="G9" s="439" t="s">
        <v>40</v>
      </c>
      <c r="H9" s="439" t="s">
        <v>41</v>
      </c>
      <c r="I9" s="439" t="s">
        <v>42</v>
      </c>
      <c r="J9" s="439" t="s">
        <v>43</v>
      </c>
      <c r="K9" s="439" t="s">
        <v>44</v>
      </c>
      <c r="L9" s="439" t="s">
        <v>45</v>
      </c>
      <c r="M9" s="439" t="s">
        <v>46</v>
      </c>
      <c r="N9" s="439" t="s">
        <v>47</v>
      </c>
      <c r="O9" s="439" t="s">
        <v>48</v>
      </c>
      <c r="P9" s="439" t="s">
        <v>49</v>
      </c>
      <c r="Q9" s="439" t="s">
        <v>50</v>
      </c>
      <c r="R9" s="439" t="s">
        <v>51</v>
      </c>
      <c r="S9" s="439" t="s">
        <v>52</v>
      </c>
      <c r="T9" s="439" t="s">
        <v>53</v>
      </c>
      <c r="U9" s="439" t="s">
        <v>54</v>
      </c>
      <c r="V9" s="439" t="s">
        <v>55</v>
      </c>
      <c r="W9" s="439" t="s">
        <v>56</v>
      </c>
      <c r="X9" s="439" t="s">
        <v>57</v>
      </c>
      <c r="Y9" s="439" t="s">
        <v>58</v>
      </c>
      <c r="Z9" s="439" t="s">
        <v>59</v>
      </c>
      <c r="AA9" s="439" t="s">
        <v>60</v>
      </c>
      <c r="AB9" s="439" t="s">
        <v>61</v>
      </c>
      <c r="AC9" s="439" t="s">
        <v>62</v>
      </c>
      <c r="AD9" s="439" t="s">
        <v>63</v>
      </c>
      <c r="AE9" s="439" t="s">
        <v>64</v>
      </c>
      <c r="AF9" s="439" t="s">
        <v>213</v>
      </c>
      <c r="AG9" s="439" t="s">
        <v>214</v>
      </c>
      <c r="AH9" s="439" t="s">
        <v>215</v>
      </c>
      <c r="AI9" s="439" t="s">
        <v>216</v>
      </c>
      <c r="AJ9" s="439" t="s">
        <v>217</v>
      </c>
      <c r="AK9" s="439" t="s">
        <v>218</v>
      </c>
      <c r="AL9" s="439" t="s">
        <v>219</v>
      </c>
      <c r="AM9" s="439" t="s">
        <v>220</v>
      </c>
      <c r="AN9" s="348"/>
      <c r="AO9" s="348"/>
    </row>
    <row r="10" spans="1:41" ht="106.5" customHeight="1">
      <c r="A10" s="472" t="s">
        <v>70</v>
      </c>
      <c r="B10" s="473"/>
      <c r="C10" s="473"/>
      <c r="D10" s="473"/>
      <c r="E10" s="473"/>
      <c r="F10" s="474"/>
      <c r="G10" s="440"/>
      <c r="H10" s="355"/>
      <c r="I10" s="355"/>
      <c r="J10" s="355"/>
      <c r="K10" s="355"/>
      <c r="L10" s="355"/>
      <c r="M10" s="440"/>
      <c r="N10" s="355"/>
      <c r="O10" s="355"/>
      <c r="P10" s="440"/>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475" t="s">
        <v>116</v>
      </c>
      <c r="AO10" s="476"/>
    </row>
    <row r="11" spans="1:41" ht="24.75" customHeight="1">
      <c r="A11" s="469" t="s">
        <v>71</v>
      </c>
      <c r="B11" s="470"/>
      <c r="C11" s="470"/>
      <c r="D11" s="470"/>
      <c r="E11" s="470"/>
      <c r="F11" s="471"/>
      <c r="G11" s="356">
        <v>3</v>
      </c>
      <c r="H11" s="356">
        <v>3</v>
      </c>
      <c r="I11" s="356">
        <v>3</v>
      </c>
      <c r="J11" s="356">
        <v>3</v>
      </c>
      <c r="K11" s="356">
        <v>3</v>
      </c>
      <c r="L11" s="356">
        <v>3</v>
      </c>
      <c r="M11" s="356">
        <v>3</v>
      </c>
      <c r="N11" s="356">
        <v>3</v>
      </c>
      <c r="O11" s="356">
        <v>3</v>
      </c>
      <c r="P11" s="356">
        <v>3</v>
      </c>
      <c r="Q11" s="356">
        <v>3</v>
      </c>
      <c r="R11" s="356">
        <v>3</v>
      </c>
      <c r="S11" s="356">
        <v>3</v>
      </c>
      <c r="T11" s="356">
        <v>3</v>
      </c>
      <c r="U11" s="356">
        <v>3</v>
      </c>
      <c r="V11" s="356">
        <v>3</v>
      </c>
      <c r="W11" s="356">
        <v>3</v>
      </c>
      <c r="X11" s="356">
        <v>3</v>
      </c>
      <c r="Y11" s="356">
        <v>3</v>
      </c>
      <c r="Z11" s="356">
        <v>3</v>
      </c>
      <c r="AA11" s="356">
        <v>3</v>
      </c>
      <c r="AB11" s="356">
        <v>3</v>
      </c>
      <c r="AC11" s="356">
        <v>3</v>
      </c>
      <c r="AD11" s="356">
        <v>3</v>
      </c>
      <c r="AE11" s="356">
        <v>3</v>
      </c>
      <c r="AF11" s="356">
        <v>3</v>
      </c>
      <c r="AG11" s="356">
        <v>3</v>
      </c>
      <c r="AH11" s="356">
        <v>3</v>
      </c>
      <c r="AI11" s="356">
        <v>3</v>
      </c>
      <c r="AJ11" s="356">
        <v>3</v>
      </c>
      <c r="AK11" s="356">
        <v>3</v>
      </c>
      <c r="AL11" s="356">
        <v>3</v>
      </c>
      <c r="AM11" s="356">
        <v>4</v>
      </c>
      <c r="AN11" s="357">
        <f>IF(SUM(G11:AM11)&lt;=100,SUM(G11:AM11),"HATA")</f>
        <v>100</v>
      </c>
      <c r="AO11" s="337">
        <f>SUM(G11:AM11)</f>
        <v>100</v>
      </c>
    </row>
    <row r="12" spans="1:41">
      <c r="A12" s="348"/>
      <c r="B12" s="348"/>
      <c r="C12" s="348"/>
      <c r="D12" s="348"/>
      <c r="E12" s="348"/>
      <c r="F12" s="348"/>
      <c r="G12" s="311">
        <v>1</v>
      </c>
      <c r="H12" s="311">
        <v>2</v>
      </c>
      <c r="I12" s="311">
        <v>3</v>
      </c>
      <c r="J12" s="311">
        <v>4</v>
      </c>
      <c r="K12" s="311">
        <v>5</v>
      </c>
      <c r="L12" s="311">
        <v>6</v>
      </c>
      <c r="M12" s="311">
        <v>7</v>
      </c>
      <c r="N12" s="311">
        <v>8</v>
      </c>
      <c r="O12" s="311">
        <v>9</v>
      </c>
      <c r="P12" s="311">
        <v>10</v>
      </c>
      <c r="Q12" s="311">
        <v>11</v>
      </c>
      <c r="R12" s="311">
        <v>12</v>
      </c>
      <c r="S12" s="311">
        <v>12</v>
      </c>
      <c r="T12" s="311">
        <v>14</v>
      </c>
      <c r="U12" s="311">
        <v>15</v>
      </c>
      <c r="V12" s="311">
        <v>16</v>
      </c>
      <c r="W12" s="311">
        <v>17</v>
      </c>
      <c r="X12" s="311">
        <v>18</v>
      </c>
      <c r="Y12" s="311">
        <v>19</v>
      </c>
      <c r="Z12" s="311">
        <v>20</v>
      </c>
      <c r="AA12" s="311">
        <v>21</v>
      </c>
      <c r="AB12" s="311">
        <v>22</v>
      </c>
      <c r="AC12" s="311">
        <v>23</v>
      </c>
      <c r="AD12" s="311">
        <v>24</v>
      </c>
      <c r="AE12" s="311">
        <v>25</v>
      </c>
      <c r="AF12" s="311">
        <v>26</v>
      </c>
      <c r="AG12" s="311">
        <v>27</v>
      </c>
      <c r="AH12" s="311">
        <v>28</v>
      </c>
      <c r="AI12" s="311">
        <v>29</v>
      </c>
      <c r="AJ12" s="311">
        <v>30</v>
      </c>
      <c r="AK12" s="311">
        <v>31</v>
      </c>
      <c r="AL12" s="311">
        <v>32</v>
      </c>
      <c r="AM12" s="311">
        <v>33</v>
      </c>
      <c r="AN12" s="348"/>
      <c r="AO12" s="348"/>
    </row>
  </sheetData>
  <mergeCells count="12">
    <mergeCell ref="A2:F2"/>
    <mergeCell ref="AN2:AO2"/>
    <mergeCell ref="A3:F3"/>
    <mergeCell ref="A1:F1"/>
    <mergeCell ref="A5:F5"/>
    <mergeCell ref="A11:F11"/>
    <mergeCell ref="A6:F6"/>
    <mergeCell ref="AN6:AO6"/>
    <mergeCell ref="A7:F7"/>
    <mergeCell ref="A9:F9"/>
    <mergeCell ref="A10:F10"/>
    <mergeCell ref="AN10:AO10"/>
  </mergeCells>
  <dataValidations count="1">
    <dataValidation type="decimal" allowBlank="1" showInputMessage="1" showErrorMessage="1" errorTitle="Değer fazlası ahatası" error="10'dan fazla bir değer girişi yaptınız." sqref="G3:AM3 G7:AM7 G11:AM11">
      <formula1>0</formula1>
      <formula2>50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rgb="FF00B050"/>
    <pageSetUpPr fitToPage="1"/>
  </sheetPr>
  <dimension ref="A1:BFM59"/>
  <sheetViews>
    <sheetView zoomScale="82" zoomScaleNormal="82" zoomScalePageLayoutView="69" workbookViewId="0">
      <selection activeCell="V3" sqref="V3:X3"/>
    </sheetView>
  </sheetViews>
  <sheetFormatPr baseColWidth="10" defaultColWidth="9.140625" defaultRowHeight="12.75"/>
  <cols>
    <col min="1" max="1" width="1.5703125" style="3" customWidth="1"/>
    <col min="2" max="2" width="2.28515625" style="19" customWidth="1"/>
    <col min="3" max="3" width="5.28515625" style="19" customWidth="1"/>
    <col min="4" max="4" width="15.42578125" style="19" customWidth="1"/>
    <col min="5" max="5" width="13.28515625" style="19" customWidth="1"/>
    <col min="6" max="6" width="2.42578125" style="19" customWidth="1"/>
    <col min="7" max="9" width="3.85546875" style="19" customWidth="1"/>
    <col min="10" max="10" width="4" style="19" customWidth="1"/>
    <col min="11" max="31" width="3.85546875" style="19" customWidth="1"/>
    <col min="32" max="33" width="4.5703125" style="19" customWidth="1"/>
    <col min="34" max="34" width="1.5703125" style="19" customWidth="1"/>
    <col min="35" max="35" width="2.42578125" style="3" bestFit="1" customWidth="1"/>
    <col min="36" max="16384" width="9.140625" style="3"/>
  </cols>
  <sheetData>
    <row r="1" spans="1:1521" ht="27.75" customHeight="1" thickBot="1">
      <c r="A1" s="549" t="str">
        <f>Genel!D15</f>
        <v>Vefa  Lisesi Ortak Sınav Değerlendirme Formu</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row>
    <row r="2" spans="1:1521" ht="9.75" customHeight="1">
      <c r="A2" s="4"/>
      <c r="B2" s="5"/>
      <c r="C2" s="5"/>
      <c r="D2" s="5"/>
      <c r="E2" s="5"/>
      <c r="F2" s="5"/>
      <c r="G2" s="5"/>
      <c r="H2" s="5"/>
      <c r="I2" s="5"/>
      <c r="J2" s="5"/>
      <c r="K2" s="5"/>
      <c r="L2" s="98"/>
      <c r="M2" s="5"/>
      <c r="N2" s="5"/>
      <c r="O2" s="5"/>
      <c r="P2" s="5"/>
      <c r="Q2" s="5"/>
      <c r="R2" s="5"/>
      <c r="S2" s="5"/>
      <c r="T2" s="5"/>
      <c r="U2" s="5"/>
      <c r="V2" s="5"/>
      <c r="W2" s="5"/>
      <c r="X2" s="5"/>
      <c r="Y2" s="5"/>
      <c r="Z2" s="5"/>
      <c r="AA2" s="98"/>
      <c r="AB2" s="5"/>
      <c r="AC2" s="5"/>
      <c r="AD2" s="5"/>
      <c r="AE2" s="5"/>
      <c r="AF2" s="5"/>
      <c r="AG2" s="5"/>
      <c r="AH2" s="99"/>
    </row>
    <row r="3" spans="1:1521" s="91" customFormat="1" ht="21" customHeight="1">
      <c r="A3" s="105"/>
      <c r="B3" s="82" t="s">
        <v>6</v>
      </c>
      <c r="C3" s="83"/>
      <c r="D3" s="491" t="str">
        <f>Genel!D2</f>
        <v>SEÇMELİ 2. YABANCI DİL - FRANSIZCA</v>
      </c>
      <c r="E3" s="492"/>
      <c r="F3" s="82" t="s">
        <v>66</v>
      </c>
      <c r="G3" s="87"/>
      <c r="H3" s="192"/>
      <c r="I3" s="193" t="s">
        <v>166</v>
      </c>
      <c r="J3" s="497" t="s">
        <v>133</v>
      </c>
      <c r="K3" s="498"/>
      <c r="L3" s="498"/>
      <c r="M3" s="199"/>
      <c r="N3" s="493" t="s">
        <v>128</v>
      </c>
      <c r="O3" s="494"/>
      <c r="P3" s="494"/>
      <c r="Q3" s="494"/>
      <c r="R3" s="494"/>
      <c r="S3" s="92"/>
      <c r="T3" s="83" t="s">
        <v>72</v>
      </c>
      <c r="U3" s="87"/>
      <c r="V3" s="495"/>
      <c r="W3" s="495"/>
      <c r="X3" s="496"/>
      <c r="Y3" s="82" t="s">
        <v>73</v>
      </c>
      <c r="Z3" s="83"/>
      <c r="AA3" s="83"/>
      <c r="AB3" s="191" t="str">
        <f>Genel!D5</f>
        <v>1.</v>
      </c>
      <c r="AC3" s="86" t="s">
        <v>4</v>
      </c>
      <c r="AD3" s="87"/>
      <c r="AE3" s="191" t="str">
        <f>Genel!D6</f>
        <v>1, 2, 3</v>
      </c>
      <c r="AF3" s="86" t="s">
        <v>5</v>
      </c>
      <c r="AG3" s="88"/>
      <c r="AH3" s="103"/>
      <c r="AI3" s="89"/>
      <c r="AJ3" s="90"/>
    </row>
    <row r="4" spans="1:1521" ht="9.75" customHeight="1" thickBot="1">
      <c r="A4" s="8"/>
      <c r="B4" s="9"/>
      <c r="C4" s="9"/>
      <c r="D4" s="10"/>
      <c r="E4" s="10"/>
      <c r="F4" s="10"/>
      <c r="G4" s="10"/>
      <c r="H4" s="10"/>
      <c r="I4" s="10"/>
      <c r="J4" s="10"/>
      <c r="K4" s="11"/>
      <c r="L4" s="10"/>
      <c r="M4" s="213">
        <f>M3</f>
        <v>0</v>
      </c>
      <c r="N4" s="10"/>
      <c r="O4" s="12"/>
      <c r="P4" s="11"/>
      <c r="Q4" s="9"/>
      <c r="R4" s="9"/>
      <c r="S4" s="9"/>
      <c r="T4" s="13"/>
      <c r="U4" s="11"/>
      <c r="V4" s="10"/>
      <c r="W4" s="10"/>
      <c r="X4" s="10"/>
      <c r="Y4" s="10"/>
      <c r="Z4" s="14"/>
      <c r="AA4" s="14"/>
      <c r="AB4" s="14"/>
      <c r="AC4" s="14"/>
      <c r="AD4" s="11"/>
      <c r="AE4" s="9"/>
      <c r="AF4" s="9"/>
      <c r="AG4" s="9"/>
      <c r="AH4" s="104"/>
    </row>
    <row r="5" spans="1:1521" ht="16.5" customHeight="1">
      <c r="A5" s="174" t="s">
        <v>113</v>
      </c>
      <c r="B5" s="26"/>
      <c r="C5" s="27"/>
      <c r="D5" s="27"/>
      <c r="E5" s="27"/>
      <c r="F5" s="27"/>
      <c r="G5" s="27"/>
      <c r="H5" s="27"/>
      <c r="I5" s="27"/>
      <c r="J5" s="27"/>
      <c r="K5" s="27"/>
      <c r="L5" s="27"/>
      <c r="M5" s="27"/>
      <c r="N5" s="27"/>
      <c r="O5" s="27"/>
      <c r="P5" s="27"/>
      <c r="Q5" s="27"/>
      <c r="R5" s="27"/>
      <c r="S5" s="6"/>
      <c r="T5" s="6"/>
      <c r="U5" s="6"/>
      <c r="V5" s="6"/>
      <c r="W5" s="6"/>
      <c r="X5" s="6"/>
      <c r="Y5" s="6"/>
      <c r="Z5" s="6"/>
      <c r="AA5" s="6"/>
      <c r="AB5" s="155" t="str">
        <f>CONCATENATE(AB3,AC3," ",AE3,AF3)</f>
        <v>1.DÖNEM 1, 2, 3YAZILI</v>
      </c>
      <c r="AC5" s="6"/>
      <c r="AD5" s="6"/>
      <c r="AE5" s="6"/>
      <c r="AF5" s="6"/>
      <c r="AG5" s="181" t="str">
        <f>IF(AJ6=0," ","25.SORU")</f>
        <v xml:space="preserve"> </v>
      </c>
      <c r="AH5" s="6"/>
    </row>
    <row r="6" spans="1:1521" ht="118.5" customHeight="1">
      <c r="A6" s="472" t="s">
        <v>70</v>
      </c>
      <c r="B6" s="473"/>
      <c r="C6" s="473"/>
      <c r="D6" s="473"/>
      <c r="E6" s="473"/>
      <c r="F6" s="474"/>
      <c r="G6" s="355" t="str">
        <f>IF(Konular!G10=0," ",Konular!G10)</f>
        <v xml:space="preserve"> </v>
      </c>
      <c r="H6" s="355" t="str">
        <f>IF(Konular!H2=0," ",Konular!H2)</f>
        <v>anlam ve şahıslara göre fiil kullanımı</v>
      </c>
      <c r="I6" s="355" t="str">
        <f>IF(Konular!I2=0," ",Konular!I2)</f>
        <v>çekimlerine ve anlamlarına göre fiileri tanıma</v>
      </c>
      <c r="J6" s="355" t="str">
        <f>IF(Konular!J2=0," ",Konular!J2)</f>
        <v>dişi ve erkek 3. tekil şahıs ayrımı</v>
      </c>
      <c r="K6" s="355" t="str">
        <f>IF(Konular!K2=0," ",Konular!K2)</f>
        <v>dişi ve erkek isim/sıfat ayrımı</v>
      </c>
      <c r="L6" s="355" t="str">
        <f>IF(Konular!L2=0," ",Konular!L2)</f>
        <v>kimlik bilgilerini ve kişisel bilgileri tanıma</v>
      </c>
      <c r="M6" s="355" t="str">
        <f>IF(Konular!M2=0," ",Konular!M2)</f>
        <v>être ve avoir ayrımı</v>
      </c>
      <c r="N6" s="355" t="str">
        <f>IF(Konular!N2=0," ",Konular!N2)</f>
        <v>yazılı anlama</v>
      </c>
      <c r="O6" s="355" t="str">
        <f>IF(Konular!O2=0," ",Konular!O2)</f>
        <v>sayıları tanıma</v>
      </c>
      <c r="P6" s="355" t="str">
        <f>IF(Konular!P2=0," ",Konular!P2)</f>
        <v>ülke, şehir préposition'larını tanıma</v>
      </c>
      <c r="Q6" s="355" t="str">
        <f>IF(Konular!Q2=0," ",Konular!Q2)</f>
        <v>iyelik ve işaret sıfatlarını tanıma</v>
      </c>
      <c r="R6" s="355" t="str">
        <f>IF(Konular!R2=0," ",Konular!R2)</f>
        <v>özel isimlere göre dişi/erkek sıfat tanıma</v>
      </c>
      <c r="S6" s="355" t="str">
        <f>IF(Konular!S2=0," ",Konular!S2)</f>
        <v>evet-hayır sorularını yanıtlama</v>
      </c>
      <c r="T6" s="355" t="str">
        <f>IF(Konular!T2=0," ",Konular!T2)</f>
        <v>ham kimlik verilerini cümlede ifade etme</v>
      </c>
      <c r="U6" s="355" t="str">
        <f>IF(Konular!U2=0," ",Konular!U2)</f>
        <v xml:space="preserve"> </v>
      </c>
      <c r="V6" s="355" t="str">
        <f>IF(Konular!V2=0," ",Konular!V2)</f>
        <v xml:space="preserve"> </v>
      </c>
      <c r="W6" s="355" t="str">
        <f>IF(Konular!W2=0," ",Konular!W2)</f>
        <v xml:space="preserve"> </v>
      </c>
      <c r="X6" s="355" t="str">
        <f>IF(Konular!X2=0," ",Konular!X2)</f>
        <v xml:space="preserve"> </v>
      </c>
      <c r="Y6" s="355" t="str">
        <f>IF(Konular!Y2=0," ",Konular!Y2)</f>
        <v xml:space="preserve"> </v>
      </c>
      <c r="Z6" s="355" t="str">
        <f>IF(Konular!Z2=0," ",Konular!Z2)</f>
        <v xml:space="preserve"> </v>
      </c>
      <c r="AA6" s="355" t="str">
        <f>IF(Konular!AA2=0," ",Konular!AA2)</f>
        <v xml:space="preserve"> </v>
      </c>
      <c r="AB6" s="355" t="str">
        <f>IF(Konular!AB2=0," ",Konular!AB2)</f>
        <v xml:space="preserve"> </v>
      </c>
      <c r="AC6" s="355" t="str">
        <f>IF(Konular!AJ2=0," ",Konular!AJ2)</f>
        <v xml:space="preserve"> </v>
      </c>
      <c r="AD6" s="355" t="str">
        <f>IF(Konular!AK2=0," ",Konular!AK2)</f>
        <v xml:space="preserve"> </v>
      </c>
      <c r="AE6" s="355" t="str">
        <f>IF(Konular!AM2=0," ",Konular!AM2)</f>
        <v xml:space="preserve"> </v>
      </c>
      <c r="AF6" s="475" t="s">
        <v>116</v>
      </c>
      <c r="AG6" s="476"/>
      <c r="AH6" s="15"/>
    </row>
    <row r="7" spans="1:1521" ht="16.5">
      <c r="A7" s="469" t="s">
        <v>71</v>
      </c>
      <c r="B7" s="470"/>
      <c r="C7" s="470"/>
      <c r="D7" s="470"/>
      <c r="E7" s="470"/>
      <c r="F7" s="471"/>
      <c r="G7" s="356">
        <f>IF(Konular!G3=0," ",Konular!G3)</f>
        <v>10</v>
      </c>
      <c r="H7" s="356">
        <f>IF(Konular!H3=0," ",Konular!H3)</f>
        <v>7</v>
      </c>
      <c r="I7" s="356">
        <f>IF(Konular!I3=0," ",Konular!I3)</f>
        <v>6</v>
      </c>
      <c r="J7" s="356">
        <f>IF(Konular!J3=0," ",Konular!J3)</f>
        <v>10</v>
      </c>
      <c r="K7" s="356">
        <f>IF(Konular!K3=0," ",Konular!K3)</f>
        <v>6</v>
      </c>
      <c r="L7" s="356">
        <f>IF(Konular!L3=0," ",Konular!L3)</f>
        <v>4</v>
      </c>
      <c r="M7" s="356">
        <f>IF(Konular!M3=0," ",Konular!M3)</f>
        <v>4</v>
      </c>
      <c r="N7" s="356">
        <f>IF(Konular!N3=0," ",Konular!N3)</f>
        <v>7</v>
      </c>
      <c r="O7" s="356">
        <f>IF(Konular!O3=0," ",Konular!O3)</f>
        <v>6</v>
      </c>
      <c r="P7" s="356">
        <f>IF(Konular!P3=0," ",Konular!P3)</f>
        <v>4</v>
      </c>
      <c r="Q7" s="356">
        <f>IF(Konular!Q3=0," ",Konular!Q3)</f>
        <v>4</v>
      </c>
      <c r="R7" s="356">
        <f>IF(Konular!R3=0," ",Konular!R3)</f>
        <v>8</v>
      </c>
      <c r="S7" s="356">
        <f>IF(Konular!S3=0," ",Konular!S3)</f>
        <v>14</v>
      </c>
      <c r="T7" s="356">
        <f>IF(Konular!T3=0," ",Konular!T3)</f>
        <v>10</v>
      </c>
      <c r="U7" s="356" t="str">
        <f>IF(Konular!U3=0," ",Konular!U3)</f>
        <v xml:space="preserve"> </v>
      </c>
      <c r="V7" s="356" t="str">
        <f>IF(Konular!V3=0," ",Konular!V3)</f>
        <v xml:space="preserve"> </v>
      </c>
      <c r="W7" s="356" t="str">
        <f>IF(Konular!W3=0," ",Konular!W3)</f>
        <v xml:space="preserve"> </v>
      </c>
      <c r="X7" s="356" t="str">
        <f>IF(Konular!X3=0," ",Konular!X3)</f>
        <v xml:space="preserve"> </v>
      </c>
      <c r="Y7" s="356" t="str">
        <f>IF(Konular!Y3=0," ",Konular!Y3)</f>
        <v xml:space="preserve"> </v>
      </c>
      <c r="Z7" s="356" t="str">
        <f>IF(Konular!Z3=0," ",Konular!Z3)</f>
        <v xml:space="preserve"> </v>
      </c>
      <c r="AA7" s="356" t="str">
        <f>IF(Konular!AA3=0," ",Konular!AA3)</f>
        <v xml:space="preserve"> </v>
      </c>
      <c r="AB7" s="356" t="str">
        <f>IF(Konular!AB3=0," ",Konular!AB3)</f>
        <v xml:space="preserve"> </v>
      </c>
      <c r="AC7" s="356" t="str">
        <f>IF(Konular!AJ3=0," ",Konular!AJ3)</f>
        <v xml:space="preserve"> </v>
      </c>
      <c r="AD7" s="356" t="str">
        <f>IF(Konular!AK3=0," ",Konular!AK3)</f>
        <v xml:space="preserve"> </v>
      </c>
      <c r="AE7" s="356" t="str">
        <f>IF(Konular!AM3=0," ",Konular!AM3)</f>
        <v xml:space="preserve"> </v>
      </c>
      <c r="AF7" s="357">
        <f>IF(SUM(G7:AE7)&lt;=100,SUM(G7:AE7),"HATA")</f>
        <v>100</v>
      </c>
      <c r="AG7" s="337">
        <f>AF7</f>
        <v>100</v>
      </c>
      <c r="AH7" s="16"/>
    </row>
    <row r="8" spans="1:1521" ht="39.75" customHeight="1">
      <c r="A8" s="555" t="s">
        <v>1</v>
      </c>
      <c r="B8" s="556"/>
      <c r="C8" s="76" t="s">
        <v>67</v>
      </c>
      <c r="D8" s="102" t="s">
        <v>68</v>
      </c>
      <c r="E8" s="164" t="s">
        <v>69</v>
      </c>
      <c r="F8" s="195" t="s">
        <v>111</v>
      </c>
      <c r="G8" s="171" t="s">
        <v>40</v>
      </c>
      <c r="H8" s="171" t="s">
        <v>41</v>
      </c>
      <c r="I8" s="171" t="s">
        <v>42</v>
      </c>
      <c r="J8" s="171" t="s">
        <v>43</v>
      </c>
      <c r="K8" s="171" t="s">
        <v>44</v>
      </c>
      <c r="L8" s="171" t="s">
        <v>45</v>
      </c>
      <c r="M8" s="171" t="s">
        <v>46</v>
      </c>
      <c r="N8" s="171" t="s">
        <v>47</v>
      </c>
      <c r="O8" s="171" t="s">
        <v>48</v>
      </c>
      <c r="P8" s="171" t="s">
        <v>49</v>
      </c>
      <c r="Q8" s="171" t="s">
        <v>50</v>
      </c>
      <c r="R8" s="171" t="s">
        <v>51</v>
      </c>
      <c r="S8" s="171" t="s">
        <v>52</v>
      </c>
      <c r="T8" s="171" t="s">
        <v>53</v>
      </c>
      <c r="U8" s="171"/>
      <c r="V8" s="171"/>
      <c r="W8" s="171"/>
      <c r="X8" s="171"/>
      <c r="Y8" s="171"/>
      <c r="Z8" s="171"/>
      <c r="AA8" s="171"/>
      <c r="AB8" s="171"/>
      <c r="AC8" s="171"/>
      <c r="AD8" s="171"/>
      <c r="AE8" s="171"/>
      <c r="AF8" s="336" t="s">
        <v>112</v>
      </c>
      <c r="AG8" s="337" t="s">
        <v>22</v>
      </c>
      <c r="AH8" s="16"/>
    </row>
    <row r="9" spans="1:1521" s="273" customFormat="1" ht="12" customHeight="1">
      <c r="A9" s="487"/>
      <c r="B9" s="488"/>
      <c r="C9" s="325"/>
      <c r="D9" s="326"/>
      <c r="E9" s="266"/>
      <c r="F9" s="327"/>
      <c r="G9" s="126"/>
      <c r="H9" s="126"/>
      <c r="I9" s="126"/>
      <c r="J9" s="126"/>
      <c r="K9" s="126"/>
      <c r="L9" s="126"/>
      <c r="M9" s="126"/>
      <c r="N9" s="126"/>
      <c r="O9" s="126"/>
      <c r="P9" s="126"/>
      <c r="Q9" s="268"/>
      <c r="R9" s="320"/>
      <c r="S9" s="268"/>
      <c r="T9" s="268"/>
      <c r="U9" s="268"/>
      <c r="V9" s="268"/>
      <c r="W9" s="268"/>
      <c r="X9" s="268"/>
      <c r="Y9" s="268"/>
      <c r="Z9" s="268"/>
      <c r="AA9" s="268"/>
      <c r="AB9" s="268"/>
      <c r="AC9" s="268"/>
      <c r="AD9" s="268"/>
      <c r="AE9" s="268"/>
      <c r="AF9" s="331" t="str">
        <f t="shared" ref="AF9:AF20" si="0">IF(OR(A9="",G9=""),"",SUM(G9:AE9))</f>
        <v/>
      </c>
      <c r="AG9" s="332" t="str">
        <f t="shared" ref="AG9:AG20" si="1">IF(OR(A9="",G9=""),"",ROUND(AF9,0))</f>
        <v/>
      </c>
      <c r="AH9" s="17"/>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c r="DQ9" s="328"/>
      <c r="DR9" s="328"/>
      <c r="DS9" s="328"/>
      <c r="DT9" s="328"/>
      <c r="DU9" s="328"/>
      <c r="DV9" s="328"/>
      <c r="DW9" s="328"/>
      <c r="DX9" s="328"/>
      <c r="DY9" s="328"/>
      <c r="DZ9" s="328"/>
      <c r="EA9" s="328"/>
      <c r="EB9" s="328"/>
      <c r="EC9" s="328"/>
      <c r="ED9" s="328"/>
      <c r="EE9" s="328"/>
      <c r="EF9" s="328"/>
      <c r="EG9" s="328"/>
      <c r="EH9" s="328"/>
      <c r="EI9" s="328"/>
      <c r="EJ9" s="328"/>
      <c r="EK9" s="328"/>
      <c r="EL9" s="328"/>
      <c r="EM9" s="328"/>
      <c r="EN9" s="328"/>
      <c r="EO9" s="328"/>
      <c r="EP9" s="328"/>
      <c r="EQ9" s="328"/>
      <c r="ER9" s="328"/>
      <c r="ES9" s="328"/>
      <c r="ET9" s="328"/>
      <c r="EU9" s="328"/>
      <c r="EV9" s="328"/>
      <c r="EW9" s="328"/>
      <c r="EX9" s="328"/>
      <c r="EY9" s="328"/>
      <c r="EZ9" s="328"/>
      <c r="FA9" s="328"/>
      <c r="FB9" s="328"/>
      <c r="FC9" s="328"/>
      <c r="FD9" s="328"/>
      <c r="FE9" s="328"/>
      <c r="FF9" s="328"/>
      <c r="FG9" s="328"/>
      <c r="FH9" s="328"/>
      <c r="FI9" s="328"/>
      <c r="FJ9" s="328"/>
      <c r="FK9" s="328"/>
      <c r="FL9" s="328"/>
      <c r="FM9" s="328"/>
      <c r="FN9" s="328"/>
      <c r="FO9" s="328"/>
      <c r="FP9" s="328"/>
      <c r="FQ9" s="328"/>
      <c r="FR9" s="328"/>
      <c r="FS9" s="328"/>
      <c r="FT9" s="328"/>
      <c r="FU9" s="328"/>
      <c r="FV9" s="328"/>
      <c r="FW9" s="328"/>
      <c r="FX9" s="328"/>
      <c r="FY9" s="328"/>
      <c r="FZ9" s="328"/>
      <c r="GA9" s="328"/>
      <c r="GB9" s="328"/>
      <c r="GC9" s="328"/>
      <c r="GD9" s="328"/>
      <c r="GE9" s="328"/>
      <c r="GF9" s="328"/>
      <c r="GG9" s="328"/>
      <c r="GH9" s="328"/>
      <c r="GI9" s="328"/>
      <c r="GJ9" s="328"/>
      <c r="GK9" s="328"/>
      <c r="GL9" s="328"/>
      <c r="GM9" s="328"/>
      <c r="GN9" s="328"/>
      <c r="GO9" s="328"/>
      <c r="GP9" s="328"/>
      <c r="GQ9" s="328"/>
      <c r="GR9" s="328"/>
      <c r="GS9" s="328"/>
      <c r="GT9" s="328"/>
      <c r="GU9" s="328"/>
      <c r="GV9" s="328"/>
      <c r="GW9" s="328"/>
      <c r="GX9" s="328"/>
      <c r="GY9" s="328"/>
      <c r="GZ9" s="328"/>
      <c r="HA9" s="328"/>
      <c r="HB9" s="328"/>
      <c r="HC9" s="328"/>
      <c r="HD9" s="328"/>
      <c r="HE9" s="328"/>
      <c r="HF9" s="328"/>
      <c r="HG9" s="328"/>
      <c r="HH9" s="328"/>
      <c r="HI9" s="328"/>
      <c r="HJ9" s="328"/>
      <c r="HK9" s="328"/>
      <c r="HL9" s="328"/>
      <c r="HM9" s="328"/>
      <c r="HN9" s="328"/>
      <c r="HO9" s="328"/>
      <c r="HP9" s="328"/>
      <c r="HQ9" s="328"/>
      <c r="HR9" s="328"/>
      <c r="HS9" s="328"/>
      <c r="HT9" s="328"/>
      <c r="HU9" s="328"/>
      <c r="HV9" s="328"/>
      <c r="HW9" s="328"/>
      <c r="HX9" s="328"/>
      <c r="HY9" s="328"/>
      <c r="HZ9" s="328"/>
      <c r="IA9" s="328"/>
      <c r="IB9" s="328"/>
      <c r="IC9" s="328"/>
      <c r="ID9" s="328"/>
      <c r="IE9" s="328"/>
      <c r="IF9" s="328"/>
      <c r="IG9" s="328"/>
      <c r="IH9" s="328"/>
      <c r="II9" s="328"/>
      <c r="IJ9" s="328"/>
      <c r="IK9" s="328"/>
      <c r="IL9" s="328"/>
      <c r="IM9" s="328"/>
      <c r="IN9" s="328"/>
      <c r="IO9" s="328"/>
      <c r="IP9" s="328"/>
      <c r="IQ9" s="328"/>
      <c r="IR9" s="328"/>
      <c r="IS9" s="328"/>
      <c r="IT9" s="328"/>
      <c r="IU9" s="328"/>
      <c r="IV9" s="328"/>
      <c r="IW9" s="328"/>
      <c r="IX9" s="328"/>
      <c r="IY9" s="328"/>
      <c r="IZ9" s="328"/>
      <c r="JA9" s="328"/>
      <c r="JB9" s="328"/>
      <c r="JC9" s="328"/>
      <c r="JD9" s="328"/>
      <c r="JE9" s="328"/>
      <c r="JF9" s="328"/>
      <c r="JG9" s="328"/>
      <c r="JH9" s="328"/>
      <c r="JI9" s="328"/>
      <c r="JJ9" s="328"/>
      <c r="JK9" s="328"/>
      <c r="JL9" s="328"/>
      <c r="JM9" s="328"/>
      <c r="JN9" s="328"/>
      <c r="JO9" s="328"/>
      <c r="JP9" s="328"/>
      <c r="JQ9" s="328"/>
      <c r="JR9" s="328"/>
      <c r="JS9" s="328"/>
      <c r="JT9" s="328"/>
      <c r="JU9" s="328"/>
      <c r="JV9" s="328"/>
      <c r="JW9" s="328"/>
      <c r="JX9" s="328"/>
      <c r="JY9" s="328"/>
      <c r="JZ9" s="328"/>
      <c r="KA9" s="328"/>
      <c r="KB9" s="328"/>
      <c r="KC9" s="328"/>
      <c r="KD9" s="328"/>
      <c r="KE9" s="328"/>
      <c r="KF9" s="328"/>
      <c r="KG9" s="328"/>
      <c r="KH9" s="328"/>
      <c r="KI9" s="328"/>
      <c r="KJ9" s="328"/>
      <c r="KK9" s="328"/>
      <c r="KL9" s="328"/>
      <c r="KM9" s="328"/>
      <c r="KN9" s="328"/>
      <c r="KO9" s="328"/>
      <c r="KP9" s="328"/>
      <c r="KQ9" s="328"/>
      <c r="KR9" s="328"/>
      <c r="KS9" s="328"/>
      <c r="KT9" s="328"/>
      <c r="KU9" s="328"/>
      <c r="KV9" s="328"/>
      <c r="KW9" s="328"/>
      <c r="KX9" s="328"/>
      <c r="KY9" s="328"/>
      <c r="KZ9" s="328"/>
      <c r="LA9" s="328"/>
      <c r="LB9" s="328"/>
      <c r="LC9" s="328"/>
      <c r="LD9" s="328"/>
      <c r="LE9" s="328"/>
      <c r="LF9" s="328"/>
      <c r="LG9" s="328"/>
      <c r="LH9" s="328"/>
      <c r="LI9" s="328"/>
      <c r="LJ9" s="328"/>
      <c r="LK9" s="328"/>
      <c r="LL9" s="328"/>
      <c r="LM9" s="328"/>
      <c r="LN9" s="328"/>
      <c r="LO9" s="328"/>
      <c r="LP9" s="328"/>
      <c r="LQ9" s="328"/>
      <c r="LR9" s="328"/>
      <c r="LS9" s="328"/>
      <c r="LT9" s="328"/>
      <c r="LU9" s="328"/>
      <c r="LV9" s="328"/>
      <c r="LW9" s="328"/>
      <c r="LX9" s="328"/>
      <c r="LY9" s="328"/>
      <c r="LZ9" s="328"/>
      <c r="MA9" s="328"/>
      <c r="MB9" s="328"/>
      <c r="MC9" s="328"/>
      <c r="MD9" s="328"/>
      <c r="ME9" s="328"/>
      <c r="MF9" s="328"/>
      <c r="MG9" s="328"/>
      <c r="MH9" s="328"/>
      <c r="MI9" s="328"/>
      <c r="MJ9" s="328"/>
      <c r="MK9" s="328"/>
      <c r="ML9" s="328"/>
      <c r="MM9" s="328"/>
      <c r="MN9" s="328"/>
      <c r="MO9" s="328"/>
      <c r="MP9" s="328"/>
      <c r="MQ9" s="328"/>
      <c r="MR9" s="328"/>
      <c r="MS9" s="328"/>
      <c r="MT9" s="328"/>
      <c r="MU9" s="328"/>
      <c r="MV9" s="328"/>
      <c r="MW9" s="328"/>
      <c r="MX9" s="328"/>
      <c r="MY9" s="328"/>
      <c r="MZ9" s="328"/>
      <c r="NA9" s="328"/>
      <c r="NB9" s="328"/>
      <c r="NC9" s="328"/>
      <c r="ND9" s="328"/>
      <c r="NE9" s="328"/>
      <c r="NF9" s="328"/>
      <c r="NG9" s="328"/>
      <c r="NH9" s="328"/>
      <c r="NI9" s="328"/>
      <c r="NJ9" s="328"/>
      <c r="NK9" s="328"/>
      <c r="NL9" s="328"/>
      <c r="NM9" s="328"/>
      <c r="NN9" s="328"/>
      <c r="NO9" s="328"/>
      <c r="NP9" s="328"/>
      <c r="NQ9" s="328"/>
      <c r="NR9" s="328"/>
      <c r="NS9" s="328"/>
      <c r="NT9" s="328"/>
      <c r="NU9" s="328"/>
      <c r="NV9" s="328"/>
      <c r="NW9" s="328"/>
      <c r="NX9" s="328"/>
      <c r="NY9" s="328"/>
      <c r="NZ9" s="328"/>
      <c r="OA9" s="328"/>
      <c r="OB9" s="328"/>
      <c r="OC9" s="328"/>
      <c r="OD9" s="328"/>
      <c r="OE9" s="328"/>
      <c r="OF9" s="328"/>
      <c r="OG9" s="328"/>
      <c r="OH9" s="328"/>
      <c r="OI9" s="328"/>
      <c r="OJ9" s="328"/>
      <c r="OK9" s="328"/>
      <c r="OL9" s="328"/>
      <c r="OM9" s="328"/>
      <c r="ON9" s="328"/>
      <c r="OO9" s="328"/>
      <c r="OP9" s="328"/>
      <c r="OQ9" s="328"/>
      <c r="OR9" s="328"/>
      <c r="OS9" s="328"/>
      <c r="OT9" s="328"/>
      <c r="OU9" s="328"/>
      <c r="OV9" s="328"/>
      <c r="OW9" s="328"/>
      <c r="OX9" s="328"/>
      <c r="OY9" s="328"/>
      <c r="OZ9" s="328"/>
      <c r="PA9" s="328"/>
      <c r="PB9" s="328"/>
      <c r="PC9" s="328"/>
      <c r="PD9" s="328"/>
      <c r="PE9" s="328"/>
      <c r="PF9" s="328"/>
      <c r="PG9" s="328"/>
      <c r="PH9" s="328"/>
      <c r="PI9" s="328"/>
      <c r="PJ9" s="328"/>
      <c r="PK9" s="328"/>
      <c r="PL9" s="328"/>
      <c r="PM9" s="328"/>
      <c r="PN9" s="328"/>
      <c r="PO9" s="328"/>
      <c r="PP9" s="328"/>
      <c r="PQ9" s="328"/>
      <c r="PR9" s="328"/>
      <c r="PS9" s="328"/>
      <c r="PT9" s="328"/>
      <c r="PU9" s="328"/>
      <c r="PV9" s="328"/>
      <c r="PW9" s="328"/>
      <c r="PX9" s="328"/>
      <c r="PY9" s="328"/>
      <c r="PZ9" s="328"/>
      <c r="QA9" s="328"/>
      <c r="QB9" s="328"/>
      <c r="QC9" s="328"/>
      <c r="QD9" s="328"/>
      <c r="QE9" s="328"/>
      <c r="QF9" s="328"/>
      <c r="QG9" s="328"/>
      <c r="QH9" s="328"/>
      <c r="QI9" s="328"/>
      <c r="QJ9" s="328"/>
      <c r="QK9" s="328"/>
      <c r="QL9" s="328"/>
      <c r="QM9" s="328"/>
      <c r="QN9" s="328"/>
      <c r="QO9" s="328"/>
      <c r="QP9" s="328"/>
      <c r="QQ9" s="328"/>
      <c r="QR9" s="328"/>
      <c r="QS9" s="328"/>
      <c r="QT9" s="328"/>
      <c r="QU9" s="328"/>
      <c r="QV9" s="328"/>
      <c r="QW9" s="328"/>
      <c r="QX9" s="328"/>
      <c r="QY9" s="328"/>
      <c r="QZ9" s="328"/>
      <c r="RA9" s="328"/>
      <c r="RB9" s="328"/>
      <c r="RC9" s="328"/>
      <c r="RD9" s="328"/>
      <c r="RE9" s="328"/>
      <c r="RF9" s="328"/>
      <c r="RG9" s="328"/>
      <c r="RH9" s="328"/>
      <c r="RI9" s="328"/>
      <c r="RJ9" s="328"/>
      <c r="RK9" s="328"/>
      <c r="RL9" s="328"/>
      <c r="RM9" s="328"/>
      <c r="RN9" s="328"/>
      <c r="RO9" s="328"/>
      <c r="RP9" s="328"/>
      <c r="RQ9" s="328"/>
      <c r="RR9" s="328"/>
      <c r="RS9" s="328"/>
      <c r="RT9" s="328"/>
      <c r="RU9" s="328"/>
      <c r="RV9" s="328"/>
      <c r="RW9" s="328"/>
      <c r="RX9" s="328"/>
      <c r="RY9" s="328"/>
      <c r="RZ9" s="328"/>
      <c r="SA9" s="328"/>
      <c r="SB9" s="328"/>
      <c r="SC9" s="328"/>
      <c r="SD9" s="328"/>
      <c r="SE9" s="328"/>
      <c r="SF9" s="328"/>
      <c r="SG9" s="328"/>
      <c r="SH9" s="328"/>
      <c r="SI9" s="328"/>
      <c r="SJ9" s="328"/>
      <c r="SK9" s="328"/>
      <c r="SL9" s="328"/>
      <c r="SM9" s="328"/>
      <c r="SN9" s="328"/>
      <c r="SO9" s="328"/>
      <c r="SP9" s="328"/>
      <c r="SQ9" s="328"/>
      <c r="SR9" s="328"/>
      <c r="SS9" s="328"/>
      <c r="ST9" s="328"/>
      <c r="SU9" s="328"/>
      <c r="SV9" s="328"/>
      <c r="SW9" s="328"/>
      <c r="SX9" s="328"/>
      <c r="SY9" s="328"/>
      <c r="SZ9" s="328"/>
      <c r="TA9" s="328"/>
      <c r="TB9" s="328"/>
      <c r="TC9" s="328"/>
      <c r="TD9" s="328"/>
      <c r="TE9" s="328"/>
      <c r="TF9" s="328"/>
      <c r="TG9" s="328"/>
      <c r="TH9" s="328"/>
      <c r="TI9" s="328"/>
      <c r="TJ9" s="328"/>
      <c r="TK9" s="328"/>
      <c r="TL9" s="328"/>
      <c r="TM9" s="328"/>
      <c r="TN9" s="328"/>
      <c r="TO9" s="328"/>
      <c r="TP9" s="328"/>
      <c r="TQ9" s="328"/>
      <c r="TR9" s="328"/>
      <c r="TS9" s="328"/>
      <c r="TT9" s="328"/>
      <c r="TU9" s="328"/>
      <c r="TV9" s="328"/>
      <c r="TW9" s="328"/>
      <c r="TX9" s="328"/>
      <c r="TY9" s="328"/>
      <c r="TZ9" s="328"/>
      <c r="UA9" s="328"/>
      <c r="UB9" s="328"/>
      <c r="UC9" s="328"/>
      <c r="UD9" s="328"/>
      <c r="UE9" s="328"/>
      <c r="UF9" s="328"/>
      <c r="UG9" s="328"/>
      <c r="UH9" s="328"/>
      <c r="UI9" s="328"/>
      <c r="UJ9" s="328"/>
      <c r="UK9" s="328"/>
      <c r="UL9" s="328"/>
      <c r="UM9" s="328"/>
      <c r="UN9" s="328"/>
      <c r="UO9" s="328"/>
      <c r="UP9" s="328"/>
      <c r="UQ9" s="328"/>
      <c r="UR9" s="328"/>
      <c r="US9" s="328"/>
      <c r="UT9" s="328"/>
      <c r="UU9" s="328"/>
      <c r="UV9" s="328"/>
      <c r="UW9" s="328"/>
      <c r="UX9" s="328"/>
      <c r="UY9" s="328"/>
      <c r="UZ9" s="328"/>
      <c r="VA9" s="328"/>
      <c r="VB9" s="328"/>
      <c r="VC9" s="328"/>
      <c r="VD9" s="328"/>
      <c r="VE9" s="328"/>
      <c r="VF9" s="328"/>
      <c r="VG9" s="328"/>
      <c r="VH9" s="328"/>
      <c r="VI9" s="328"/>
      <c r="VJ9" s="328"/>
      <c r="VK9" s="328"/>
      <c r="VL9" s="328"/>
      <c r="VM9" s="328"/>
      <c r="VN9" s="328"/>
      <c r="VO9" s="328"/>
      <c r="VP9" s="328"/>
      <c r="VQ9" s="328"/>
      <c r="VR9" s="328"/>
      <c r="VS9" s="328"/>
      <c r="VT9" s="328"/>
      <c r="VU9" s="328"/>
      <c r="VV9" s="328"/>
      <c r="VW9" s="328"/>
      <c r="VX9" s="328"/>
      <c r="VY9" s="328"/>
      <c r="VZ9" s="328"/>
      <c r="WA9" s="328"/>
      <c r="WB9" s="328"/>
      <c r="WC9" s="328"/>
      <c r="WD9" s="328"/>
      <c r="WE9" s="328"/>
      <c r="WF9" s="328"/>
      <c r="WG9" s="328"/>
      <c r="WH9" s="328"/>
      <c r="WI9" s="328"/>
      <c r="WJ9" s="328"/>
      <c r="WK9" s="328"/>
      <c r="WL9" s="328"/>
      <c r="WM9" s="328"/>
      <c r="WN9" s="328"/>
      <c r="WO9" s="328"/>
      <c r="WP9" s="328"/>
      <c r="WQ9" s="328"/>
      <c r="WR9" s="328"/>
      <c r="WS9" s="328"/>
      <c r="WT9" s="328"/>
      <c r="WU9" s="328"/>
      <c r="WV9" s="328"/>
      <c r="WW9" s="328"/>
      <c r="WX9" s="328"/>
      <c r="WY9" s="328"/>
      <c r="WZ9" s="328"/>
      <c r="XA9" s="328"/>
      <c r="XB9" s="328"/>
      <c r="XC9" s="328"/>
      <c r="XD9" s="328"/>
      <c r="XE9" s="328"/>
      <c r="XF9" s="328"/>
      <c r="XG9" s="328"/>
      <c r="XH9" s="328"/>
      <c r="XI9" s="328"/>
      <c r="XJ9" s="328"/>
      <c r="XK9" s="328"/>
      <c r="XL9" s="328"/>
      <c r="XM9" s="328"/>
      <c r="XN9" s="328"/>
      <c r="XO9" s="328"/>
      <c r="XP9" s="328"/>
      <c r="XQ9" s="328"/>
      <c r="XR9" s="328"/>
      <c r="XS9" s="328"/>
      <c r="XT9" s="328"/>
      <c r="XU9" s="328"/>
      <c r="XV9" s="328"/>
      <c r="XW9" s="328"/>
      <c r="XX9" s="328"/>
      <c r="XY9" s="328"/>
      <c r="XZ9" s="328"/>
      <c r="YA9" s="328"/>
      <c r="YB9" s="328"/>
      <c r="YC9" s="328"/>
      <c r="YD9" s="328"/>
      <c r="YE9" s="328"/>
      <c r="YF9" s="328"/>
      <c r="YG9" s="328"/>
      <c r="YH9" s="328"/>
      <c r="YI9" s="328"/>
      <c r="YJ9" s="328"/>
      <c r="YK9" s="328"/>
      <c r="YL9" s="328"/>
      <c r="YM9" s="328"/>
      <c r="YN9" s="328"/>
      <c r="YO9" s="328"/>
      <c r="YP9" s="328"/>
      <c r="YQ9" s="328"/>
      <c r="YR9" s="328"/>
      <c r="YS9" s="328"/>
      <c r="YT9" s="328"/>
      <c r="YU9" s="328"/>
      <c r="YV9" s="328"/>
      <c r="YW9" s="328"/>
      <c r="YX9" s="328"/>
      <c r="YY9" s="328"/>
      <c r="YZ9" s="328"/>
      <c r="ZA9" s="328"/>
      <c r="ZB9" s="328"/>
      <c r="ZC9" s="328"/>
      <c r="ZD9" s="328"/>
      <c r="ZE9" s="328"/>
      <c r="ZF9" s="328"/>
      <c r="ZG9" s="328"/>
      <c r="ZH9" s="328"/>
      <c r="ZI9" s="328"/>
      <c r="ZJ9" s="328"/>
      <c r="ZK9" s="328"/>
      <c r="ZL9" s="328"/>
      <c r="ZM9" s="328"/>
      <c r="ZN9" s="328"/>
      <c r="ZO9" s="328"/>
      <c r="ZP9" s="328"/>
      <c r="ZQ9" s="328"/>
      <c r="ZR9" s="328"/>
      <c r="ZS9" s="328"/>
      <c r="ZT9" s="328"/>
      <c r="ZU9" s="328"/>
      <c r="ZV9" s="328"/>
      <c r="ZW9" s="328"/>
      <c r="ZX9" s="328"/>
      <c r="ZY9" s="328"/>
      <c r="ZZ9" s="328"/>
      <c r="AAA9" s="328"/>
      <c r="AAB9" s="328"/>
      <c r="AAC9" s="328"/>
      <c r="AAD9" s="328"/>
      <c r="AAE9" s="328"/>
      <c r="AAF9" s="328"/>
      <c r="AAG9" s="328"/>
      <c r="AAH9" s="328"/>
      <c r="AAI9" s="328"/>
      <c r="AAJ9" s="328"/>
      <c r="AAK9" s="328"/>
      <c r="AAL9" s="328"/>
      <c r="AAM9" s="328"/>
      <c r="AAN9" s="328"/>
      <c r="AAO9" s="328"/>
      <c r="AAP9" s="328"/>
      <c r="AAQ9" s="328"/>
      <c r="AAR9" s="328"/>
      <c r="AAS9" s="328"/>
      <c r="AAT9" s="328"/>
      <c r="AAU9" s="328"/>
      <c r="AAV9" s="328"/>
      <c r="AAW9" s="328"/>
      <c r="AAX9" s="328"/>
      <c r="AAY9" s="328"/>
      <c r="AAZ9" s="328"/>
      <c r="ABA9" s="328"/>
      <c r="ABB9" s="328"/>
      <c r="ABC9" s="328"/>
      <c r="ABD9" s="328"/>
      <c r="ABE9" s="328"/>
      <c r="ABF9" s="328"/>
      <c r="ABG9" s="328"/>
      <c r="ABH9" s="328"/>
      <c r="ABI9" s="328"/>
      <c r="ABJ9" s="328"/>
      <c r="ABK9" s="328"/>
      <c r="ABL9" s="328"/>
      <c r="ABM9" s="328"/>
      <c r="ABN9" s="328"/>
      <c r="ABO9" s="328"/>
      <c r="ABP9" s="328"/>
      <c r="ABQ9" s="328"/>
      <c r="ABR9" s="328"/>
      <c r="ABS9" s="328"/>
      <c r="ABT9" s="328"/>
      <c r="ABU9" s="328"/>
      <c r="ABV9" s="328"/>
      <c r="ABW9" s="328"/>
      <c r="ABX9" s="328"/>
      <c r="ABY9" s="328"/>
      <c r="ABZ9" s="328"/>
      <c r="ACA9" s="328"/>
      <c r="ACB9" s="328"/>
      <c r="ACC9" s="328"/>
      <c r="ACD9" s="328"/>
      <c r="ACE9" s="328"/>
      <c r="ACF9" s="328"/>
      <c r="ACG9" s="328"/>
      <c r="ACH9" s="328"/>
      <c r="ACI9" s="328"/>
      <c r="ACJ9" s="328"/>
      <c r="ACK9" s="328"/>
      <c r="ACL9" s="328"/>
      <c r="ACM9" s="328"/>
      <c r="ACN9" s="328"/>
      <c r="ACO9" s="328"/>
      <c r="ACP9" s="328"/>
      <c r="ACQ9" s="328"/>
      <c r="ACR9" s="328"/>
      <c r="ACS9" s="328"/>
      <c r="ACT9" s="328"/>
      <c r="ACU9" s="328"/>
      <c r="ACV9" s="328"/>
      <c r="ACW9" s="328"/>
      <c r="ACX9" s="328"/>
      <c r="ACY9" s="328"/>
      <c r="ACZ9" s="328"/>
      <c r="ADA9" s="328"/>
      <c r="ADB9" s="328"/>
      <c r="ADC9" s="328"/>
      <c r="ADD9" s="328"/>
      <c r="ADE9" s="328"/>
      <c r="ADF9" s="328"/>
      <c r="ADG9" s="328"/>
      <c r="ADH9" s="328"/>
      <c r="ADI9" s="328"/>
      <c r="ADJ9" s="328"/>
      <c r="ADK9" s="328"/>
      <c r="ADL9" s="328"/>
      <c r="ADM9" s="328"/>
      <c r="ADN9" s="328"/>
      <c r="ADO9" s="328"/>
      <c r="ADP9" s="328"/>
      <c r="ADQ9" s="328"/>
      <c r="ADR9" s="328"/>
      <c r="ADS9" s="328"/>
      <c r="ADT9" s="328"/>
      <c r="ADU9" s="328"/>
      <c r="ADV9" s="328"/>
      <c r="ADW9" s="328"/>
      <c r="ADX9" s="328"/>
      <c r="ADY9" s="328"/>
      <c r="ADZ9" s="328"/>
      <c r="AEA9" s="328"/>
      <c r="AEB9" s="328"/>
      <c r="AEC9" s="328"/>
      <c r="AED9" s="328"/>
      <c r="AEE9" s="328"/>
      <c r="AEF9" s="328"/>
      <c r="AEG9" s="328"/>
      <c r="AEH9" s="328"/>
      <c r="AEI9" s="328"/>
      <c r="AEJ9" s="328"/>
      <c r="AEK9" s="328"/>
      <c r="AEL9" s="328"/>
      <c r="AEM9" s="328"/>
      <c r="AEN9" s="328"/>
      <c r="AEO9" s="328"/>
      <c r="AEP9" s="328"/>
      <c r="AEQ9" s="328"/>
      <c r="AER9" s="328"/>
      <c r="AES9" s="328"/>
      <c r="AET9" s="328"/>
      <c r="AEU9" s="328"/>
      <c r="AEV9" s="328"/>
      <c r="AEW9" s="328"/>
      <c r="AEX9" s="328"/>
      <c r="AEY9" s="328"/>
      <c r="AEZ9" s="328"/>
      <c r="AFA9" s="328"/>
      <c r="AFB9" s="328"/>
      <c r="AFC9" s="328"/>
      <c r="AFD9" s="328"/>
      <c r="AFE9" s="328"/>
      <c r="AFF9" s="328"/>
      <c r="AFG9" s="328"/>
      <c r="AFH9" s="328"/>
      <c r="AFI9" s="328"/>
      <c r="AFJ9" s="328"/>
      <c r="AFK9" s="328"/>
      <c r="AFL9" s="328"/>
      <c r="AFM9" s="328"/>
      <c r="AFN9" s="328"/>
      <c r="AFO9" s="328"/>
      <c r="AFP9" s="328"/>
      <c r="AFQ9" s="328"/>
      <c r="AFR9" s="328"/>
      <c r="AFS9" s="328"/>
      <c r="AFT9" s="328"/>
      <c r="AFU9" s="328"/>
      <c r="AFV9" s="328"/>
      <c r="AFW9" s="328"/>
      <c r="AFX9" s="328"/>
      <c r="AFY9" s="328"/>
      <c r="AFZ9" s="328"/>
      <c r="AGA9" s="328"/>
      <c r="AGB9" s="328"/>
      <c r="AGC9" s="328"/>
      <c r="AGD9" s="328"/>
      <c r="AGE9" s="328"/>
      <c r="AGF9" s="328"/>
      <c r="AGG9" s="328"/>
      <c r="AGH9" s="328"/>
      <c r="AGI9" s="328"/>
      <c r="AGJ9" s="328"/>
      <c r="AGK9" s="328"/>
      <c r="AGL9" s="328"/>
      <c r="AGM9" s="328"/>
      <c r="AGN9" s="328"/>
      <c r="AGO9" s="328"/>
      <c r="AGP9" s="328"/>
      <c r="AGQ9" s="328"/>
      <c r="AGR9" s="328"/>
      <c r="AGS9" s="328"/>
      <c r="AGT9" s="328"/>
      <c r="AGU9" s="328"/>
      <c r="AGV9" s="328"/>
      <c r="AGW9" s="328"/>
      <c r="AGX9" s="328"/>
      <c r="AGY9" s="328"/>
      <c r="AGZ9" s="328"/>
      <c r="AHA9" s="328"/>
      <c r="AHB9" s="328"/>
      <c r="AHC9" s="328"/>
      <c r="AHD9" s="328"/>
      <c r="AHE9" s="328"/>
      <c r="AHF9" s="328"/>
      <c r="AHG9" s="328"/>
      <c r="AHH9" s="328"/>
      <c r="AHI9" s="328"/>
      <c r="AHJ9" s="328"/>
      <c r="AHK9" s="328"/>
      <c r="AHL9" s="328"/>
      <c r="AHM9" s="328"/>
      <c r="AHN9" s="328"/>
      <c r="AHO9" s="328"/>
      <c r="AHP9" s="328"/>
      <c r="AHQ9" s="328"/>
      <c r="AHR9" s="328"/>
      <c r="AHS9" s="328"/>
      <c r="AHT9" s="328"/>
      <c r="AHU9" s="328"/>
      <c r="AHV9" s="328"/>
      <c r="AHW9" s="328"/>
      <c r="AHX9" s="328"/>
      <c r="AHY9" s="328"/>
      <c r="AHZ9" s="328"/>
      <c r="AIA9" s="328"/>
      <c r="AIB9" s="328"/>
      <c r="AIC9" s="328"/>
      <c r="AID9" s="328"/>
      <c r="AIE9" s="328"/>
      <c r="AIF9" s="328"/>
      <c r="AIG9" s="328"/>
      <c r="AIH9" s="328"/>
      <c r="AII9" s="328"/>
      <c r="AIJ9" s="328"/>
      <c r="AIK9" s="328"/>
      <c r="AIL9" s="328"/>
      <c r="AIM9" s="328"/>
      <c r="AIN9" s="328"/>
      <c r="AIO9" s="328"/>
      <c r="AIP9" s="328"/>
      <c r="AIQ9" s="328"/>
      <c r="AIR9" s="328"/>
      <c r="AIS9" s="328"/>
      <c r="AIT9" s="328"/>
      <c r="AIU9" s="328"/>
      <c r="AIV9" s="328"/>
      <c r="AIW9" s="328"/>
      <c r="AIX9" s="328"/>
      <c r="AIY9" s="328"/>
      <c r="AIZ9" s="328"/>
      <c r="AJA9" s="328"/>
      <c r="AJB9" s="328"/>
      <c r="AJC9" s="328"/>
      <c r="AJD9" s="328"/>
      <c r="AJE9" s="328"/>
      <c r="AJF9" s="328"/>
      <c r="AJG9" s="328"/>
      <c r="AJH9" s="328"/>
      <c r="AJI9" s="328"/>
      <c r="AJJ9" s="328"/>
      <c r="AJK9" s="328"/>
      <c r="AJL9" s="328"/>
      <c r="AJM9" s="328"/>
      <c r="AJN9" s="328"/>
      <c r="AJO9" s="328"/>
      <c r="AJP9" s="328"/>
      <c r="AJQ9" s="328"/>
      <c r="AJR9" s="328"/>
      <c r="AJS9" s="328"/>
      <c r="AJT9" s="328"/>
      <c r="AJU9" s="328"/>
      <c r="AJV9" s="328"/>
      <c r="AJW9" s="328"/>
      <c r="AJX9" s="328"/>
      <c r="AJY9" s="328"/>
      <c r="AJZ9" s="328"/>
      <c r="AKA9" s="328"/>
      <c r="AKB9" s="328"/>
      <c r="AKC9" s="328"/>
      <c r="AKD9" s="328"/>
      <c r="AKE9" s="328"/>
      <c r="AKF9" s="328"/>
      <c r="AKG9" s="328"/>
      <c r="AKH9" s="328"/>
      <c r="AKI9" s="328"/>
      <c r="AKJ9" s="328"/>
      <c r="AKK9" s="328"/>
      <c r="AKL9" s="328"/>
      <c r="AKM9" s="328"/>
      <c r="AKN9" s="328"/>
      <c r="AKO9" s="328"/>
      <c r="AKP9" s="328"/>
      <c r="AKQ9" s="328"/>
      <c r="AKR9" s="328"/>
      <c r="AKS9" s="328"/>
      <c r="AKT9" s="328"/>
      <c r="AKU9" s="328"/>
      <c r="AKV9" s="328"/>
      <c r="AKW9" s="328"/>
      <c r="AKX9" s="328"/>
      <c r="AKY9" s="328"/>
      <c r="AKZ9" s="328"/>
      <c r="ALA9" s="328"/>
      <c r="ALB9" s="328"/>
      <c r="ALC9" s="328"/>
      <c r="ALD9" s="328"/>
      <c r="ALE9" s="328"/>
      <c r="ALF9" s="328"/>
      <c r="ALG9" s="328"/>
      <c r="ALH9" s="328"/>
      <c r="ALI9" s="328"/>
      <c r="ALJ9" s="328"/>
      <c r="ALK9" s="328"/>
      <c r="ALL9" s="328"/>
      <c r="ALM9" s="328"/>
      <c r="ALN9" s="328"/>
      <c r="ALO9" s="328"/>
      <c r="ALP9" s="328"/>
      <c r="ALQ9" s="328"/>
      <c r="ALR9" s="328"/>
      <c r="ALS9" s="328"/>
      <c r="ALT9" s="328"/>
      <c r="ALU9" s="328"/>
      <c r="ALV9" s="328"/>
      <c r="ALW9" s="328"/>
      <c r="ALX9" s="328"/>
      <c r="ALY9" s="328"/>
      <c r="ALZ9" s="328"/>
      <c r="AMA9" s="328"/>
      <c r="AMB9" s="328"/>
      <c r="AMC9" s="328"/>
      <c r="AMD9" s="328"/>
      <c r="AME9" s="328"/>
      <c r="AMF9" s="328"/>
      <c r="AMG9" s="328"/>
      <c r="AMH9" s="328"/>
      <c r="AMI9" s="328"/>
      <c r="AMJ9" s="328"/>
      <c r="AMK9" s="328"/>
      <c r="AML9" s="328"/>
      <c r="AMM9" s="328"/>
      <c r="AMN9" s="328"/>
      <c r="AMO9" s="328"/>
      <c r="AMP9" s="328"/>
      <c r="AMQ9" s="328"/>
      <c r="AMR9" s="328"/>
      <c r="AMS9" s="328"/>
      <c r="AMT9" s="328"/>
      <c r="AMU9" s="328"/>
      <c r="AMV9" s="328"/>
      <c r="AMW9" s="328"/>
      <c r="AMX9" s="328"/>
      <c r="AMY9" s="328"/>
      <c r="AMZ9" s="328"/>
      <c r="ANA9" s="328"/>
      <c r="ANB9" s="328"/>
      <c r="ANC9" s="328"/>
      <c r="AND9" s="328"/>
      <c r="ANE9" s="328"/>
      <c r="ANF9" s="328"/>
      <c r="ANG9" s="328"/>
      <c r="ANH9" s="328"/>
      <c r="ANI9" s="328"/>
      <c r="ANJ9" s="328"/>
      <c r="ANK9" s="328"/>
      <c r="ANL9" s="328"/>
      <c r="ANM9" s="328"/>
      <c r="ANN9" s="328"/>
      <c r="ANO9" s="328"/>
      <c r="ANP9" s="328"/>
      <c r="ANQ9" s="328"/>
      <c r="ANR9" s="328"/>
      <c r="ANS9" s="328"/>
      <c r="ANT9" s="328"/>
      <c r="ANU9" s="328"/>
      <c r="ANV9" s="328"/>
      <c r="ANW9" s="328"/>
      <c r="ANX9" s="328"/>
      <c r="ANY9" s="328"/>
      <c r="ANZ9" s="328"/>
      <c r="AOA9" s="328"/>
      <c r="AOB9" s="328"/>
      <c r="AOC9" s="328"/>
      <c r="AOD9" s="328"/>
      <c r="AOE9" s="328"/>
      <c r="AOF9" s="328"/>
      <c r="AOG9" s="328"/>
      <c r="AOH9" s="328"/>
      <c r="AOI9" s="328"/>
      <c r="AOJ9" s="328"/>
      <c r="AOK9" s="328"/>
      <c r="AOL9" s="328"/>
      <c r="AOM9" s="328"/>
      <c r="AON9" s="328"/>
      <c r="AOO9" s="328"/>
      <c r="AOP9" s="328"/>
      <c r="AOQ9" s="328"/>
      <c r="AOR9" s="328"/>
      <c r="AOS9" s="328"/>
      <c r="AOT9" s="328"/>
      <c r="AOU9" s="328"/>
      <c r="AOV9" s="328"/>
      <c r="AOW9" s="328"/>
      <c r="AOX9" s="328"/>
      <c r="AOY9" s="328"/>
      <c r="AOZ9" s="328"/>
      <c r="APA9" s="328"/>
      <c r="APB9" s="328"/>
      <c r="APC9" s="328"/>
      <c r="APD9" s="328"/>
      <c r="APE9" s="328"/>
      <c r="APF9" s="328"/>
      <c r="APG9" s="328"/>
      <c r="APH9" s="328"/>
      <c r="API9" s="328"/>
      <c r="APJ9" s="328"/>
      <c r="APK9" s="328"/>
      <c r="APL9" s="328"/>
      <c r="APM9" s="328"/>
      <c r="APN9" s="328"/>
      <c r="APO9" s="328"/>
      <c r="APP9" s="328"/>
      <c r="APQ9" s="328"/>
      <c r="APR9" s="328"/>
      <c r="APS9" s="328"/>
      <c r="APT9" s="328"/>
      <c r="APU9" s="328"/>
      <c r="APV9" s="328"/>
      <c r="APW9" s="328"/>
      <c r="APX9" s="328"/>
      <c r="APY9" s="328"/>
      <c r="APZ9" s="328"/>
      <c r="AQA9" s="328"/>
      <c r="AQB9" s="328"/>
      <c r="AQC9" s="328"/>
      <c r="AQD9" s="328"/>
      <c r="AQE9" s="328"/>
      <c r="AQF9" s="328"/>
      <c r="AQG9" s="328"/>
      <c r="AQH9" s="328"/>
      <c r="AQI9" s="328"/>
      <c r="AQJ9" s="328"/>
      <c r="AQK9" s="328"/>
      <c r="AQL9" s="328"/>
      <c r="AQM9" s="328"/>
      <c r="AQN9" s="328"/>
      <c r="AQO9" s="328"/>
      <c r="AQP9" s="328"/>
      <c r="AQQ9" s="328"/>
      <c r="AQR9" s="328"/>
      <c r="AQS9" s="328"/>
      <c r="AQT9" s="328"/>
      <c r="AQU9" s="328"/>
      <c r="AQV9" s="328"/>
      <c r="AQW9" s="328"/>
      <c r="AQX9" s="328"/>
      <c r="AQY9" s="328"/>
      <c r="AQZ9" s="328"/>
      <c r="ARA9" s="328"/>
      <c r="ARB9" s="328"/>
      <c r="ARC9" s="328"/>
      <c r="ARD9" s="328"/>
      <c r="ARE9" s="328"/>
      <c r="ARF9" s="328"/>
      <c r="ARG9" s="328"/>
      <c r="ARH9" s="328"/>
      <c r="ARI9" s="328"/>
      <c r="ARJ9" s="328"/>
      <c r="ARK9" s="328"/>
      <c r="ARL9" s="328"/>
      <c r="ARM9" s="328"/>
      <c r="ARN9" s="328"/>
      <c r="ARO9" s="328"/>
      <c r="ARP9" s="328"/>
      <c r="ARQ9" s="328"/>
      <c r="ARR9" s="328"/>
      <c r="ARS9" s="328"/>
      <c r="ART9" s="328"/>
      <c r="ARU9" s="328"/>
      <c r="ARV9" s="328"/>
      <c r="ARW9" s="328"/>
      <c r="ARX9" s="328"/>
      <c r="ARY9" s="328"/>
      <c r="ARZ9" s="328"/>
      <c r="ASA9" s="328"/>
      <c r="ASB9" s="328"/>
      <c r="ASC9" s="328"/>
      <c r="ASD9" s="328"/>
      <c r="ASE9" s="328"/>
      <c r="ASF9" s="328"/>
      <c r="ASG9" s="328"/>
      <c r="ASH9" s="328"/>
      <c r="ASI9" s="328"/>
      <c r="ASJ9" s="328"/>
      <c r="ASK9" s="328"/>
      <c r="ASL9" s="328"/>
      <c r="ASM9" s="328"/>
      <c r="ASN9" s="328"/>
      <c r="ASO9" s="328"/>
      <c r="ASP9" s="328"/>
      <c r="ASQ9" s="328"/>
      <c r="ASR9" s="328"/>
      <c r="ASS9" s="328"/>
      <c r="AST9" s="328"/>
      <c r="ASU9" s="328"/>
      <c r="ASV9" s="328"/>
      <c r="ASW9" s="328"/>
      <c r="ASX9" s="328"/>
      <c r="ASY9" s="328"/>
      <c r="ASZ9" s="328"/>
      <c r="ATA9" s="328"/>
      <c r="ATB9" s="328"/>
      <c r="ATC9" s="328"/>
      <c r="ATD9" s="328"/>
      <c r="ATE9" s="328"/>
      <c r="ATF9" s="328"/>
      <c r="ATG9" s="328"/>
      <c r="ATH9" s="328"/>
      <c r="ATI9" s="328"/>
      <c r="ATJ9" s="328"/>
      <c r="ATK9" s="328"/>
      <c r="ATL9" s="328"/>
      <c r="ATM9" s="328"/>
      <c r="ATN9" s="328"/>
      <c r="ATO9" s="328"/>
      <c r="ATP9" s="328"/>
      <c r="ATQ9" s="328"/>
      <c r="ATR9" s="328"/>
      <c r="ATS9" s="328"/>
      <c r="ATT9" s="328"/>
      <c r="ATU9" s="328"/>
      <c r="ATV9" s="328"/>
      <c r="ATW9" s="328"/>
      <c r="ATX9" s="328"/>
      <c r="ATY9" s="328"/>
      <c r="ATZ9" s="328"/>
      <c r="AUA9" s="328"/>
      <c r="AUB9" s="328"/>
      <c r="AUC9" s="328"/>
      <c r="AUD9" s="328"/>
      <c r="AUE9" s="328"/>
      <c r="AUF9" s="328"/>
      <c r="AUG9" s="328"/>
      <c r="AUH9" s="328"/>
      <c r="AUI9" s="328"/>
      <c r="AUJ9" s="328"/>
      <c r="AUK9" s="328"/>
      <c r="AUL9" s="328"/>
      <c r="AUM9" s="328"/>
      <c r="AUN9" s="328"/>
      <c r="AUO9" s="328"/>
      <c r="AUP9" s="328"/>
      <c r="AUQ9" s="328"/>
      <c r="AUR9" s="328"/>
      <c r="AUS9" s="328"/>
      <c r="AUT9" s="328"/>
      <c r="AUU9" s="328"/>
      <c r="AUV9" s="328"/>
      <c r="AUW9" s="328"/>
      <c r="AUX9" s="328"/>
      <c r="AUY9" s="328"/>
      <c r="AUZ9" s="328"/>
      <c r="AVA9" s="328"/>
      <c r="AVB9" s="328"/>
      <c r="AVC9" s="328"/>
      <c r="AVD9" s="328"/>
      <c r="AVE9" s="328"/>
      <c r="AVF9" s="328"/>
      <c r="AVG9" s="328"/>
      <c r="AVH9" s="328"/>
      <c r="AVI9" s="328"/>
      <c r="AVJ9" s="328"/>
      <c r="AVK9" s="328"/>
      <c r="AVL9" s="328"/>
      <c r="AVM9" s="328"/>
      <c r="AVN9" s="328"/>
      <c r="AVO9" s="328"/>
      <c r="AVP9" s="328"/>
      <c r="AVQ9" s="328"/>
      <c r="AVR9" s="328"/>
      <c r="AVS9" s="328"/>
      <c r="AVT9" s="328"/>
      <c r="AVU9" s="328"/>
      <c r="AVV9" s="328"/>
      <c r="AVW9" s="328"/>
      <c r="AVX9" s="328"/>
      <c r="AVY9" s="328"/>
      <c r="AVZ9" s="328"/>
      <c r="AWA9" s="328"/>
      <c r="AWB9" s="328"/>
      <c r="AWC9" s="328"/>
      <c r="AWD9" s="328"/>
      <c r="AWE9" s="328"/>
      <c r="AWF9" s="328"/>
      <c r="AWG9" s="328"/>
      <c r="AWH9" s="328"/>
      <c r="AWI9" s="328"/>
      <c r="AWJ9" s="328"/>
      <c r="AWK9" s="328"/>
      <c r="AWL9" s="328"/>
      <c r="AWM9" s="328"/>
      <c r="AWN9" s="328"/>
      <c r="AWO9" s="328"/>
      <c r="AWP9" s="328"/>
      <c r="AWQ9" s="328"/>
      <c r="AWR9" s="328"/>
      <c r="AWS9" s="328"/>
      <c r="AWT9" s="328"/>
      <c r="AWU9" s="328"/>
      <c r="AWV9" s="328"/>
      <c r="AWW9" s="328"/>
      <c r="AWX9" s="328"/>
      <c r="AWY9" s="328"/>
      <c r="AWZ9" s="328"/>
      <c r="AXA9" s="328"/>
      <c r="AXB9" s="328"/>
      <c r="AXC9" s="328"/>
      <c r="AXD9" s="328"/>
      <c r="AXE9" s="328"/>
      <c r="AXF9" s="328"/>
      <c r="AXG9" s="328"/>
      <c r="AXH9" s="328"/>
      <c r="AXI9" s="328"/>
      <c r="AXJ9" s="328"/>
      <c r="AXK9" s="328"/>
      <c r="AXL9" s="328"/>
      <c r="AXM9" s="328"/>
      <c r="AXN9" s="328"/>
      <c r="AXO9" s="328"/>
      <c r="AXP9" s="328"/>
      <c r="AXQ9" s="328"/>
      <c r="AXR9" s="328"/>
      <c r="AXS9" s="328"/>
      <c r="AXT9" s="328"/>
      <c r="AXU9" s="328"/>
      <c r="AXV9" s="328"/>
      <c r="AXW9" s="328"/>
      <c r="AXX9" s="328"/>
      <c r="AXY9" s="328"/>
      <c r="AXZ9" s="328"/>
      <c r="AYA9" s="328"/>
      <c r="AYB9" s="328"/>
      <c r="AYC9" s="328"/>
      <c r="AYD9" s="328"/>
      <c r="AYE9" s="328"/>
      <c r="AYF9" s="328"/>
      <c r="AYG9" s="328"/>
      <c r="AYH9" s="328"/>
      <c r="AYI9" s="328"/>
      <c r="AYJ9" s="328"/>
      <c r="AYK9" s="328"/>
      <c r="AYL9" s="328"/>
      <c r="AYM9" s="328"/>
      <c r="AYN9" s="328"/>
      <c r="AYO9" s="328"/>
      <c r="AYP9" s="328"/>
      <c r="AYQ9" s="328"/>
      <c r="AYR9" s="328"/>
      <c r="AYS9" s="328"/>
      <c r="AYT9" s="328"/>
      <c r="AYU9" s="328"/>
      <c r="AYV9" s="328"/>
      <c r="AYW9" s="328"/>
      <c r="AYX9" s="328"/>
      <c r="AYY9" s="328"/>
      <c r="AYZ9" s="328"/>
      <c r="AZA9" s="328"/>
      <c r="AZB9" s="328"/>
      <c r="AZC9" s="328"/>
      <c r="AZD9" s="328"/>
      <c r="AZE9" s="328"/>
      <c r="AZF9" s="328"/>
      <c r="AZG9" s="328"/>
      <c r="AZH9" s="328"/>
      <c r="AZI9" s="328"/>
      <c r="AZJ9" s="328"/>
      <c r="AZK9" s="328"/>
      <c r="AZL9" s="328"/>
      <c r="AZM9" s="328"/>
      <c r="AZN9" s="328"/>
      <c r="AZO9" s="328"/>
      <c r="AZP9" s="328"/>
      <c r="AZQ9" s="328"/>
      <c r="AZR9" s="328"/>
      <c r="AZS9" s="328"/>
      <c r="AZT9" s="328"/>
      <c r="AZU9" s="328"/>
      <c r="AZV9" s="328"/>
      <c r="AZW9" s="328"/>
      <c r="AZX9" s="328"/>
      <c r="AZY9" s="328"/>
      <c r="AZZ9" s="328"/>
      <c r="BAA9" s="328"/>
      <c r="BAB9" s="328"/>
      <c r="BAC9" s="328"/>
      <c r="BAD9" s="328"/>
      <c r="BAE9" s="328"/>
      <c r="BAF9" s="328"/>
      <c r="BAG9" s="328"/>
      <c r="BAH9" s="328"/>
      <c r="BAI9" s="328"/>
      <c r="BAJ9" s="328"/>
      <c r="BAK9" s="328"/>
      <c r="BAL9" s="328"/>
      <c r="BAM9" s="328"/>
      <c r="BAN9" s="328"/>
      <c r="BAO9" s="328"/>
      <c r="BAP9" s="328"/>
      <c r="BAQ9" s="328"/>
      <c r="BAR9" s="328"/>
      <c r="BAS9" s="328"/>
      <c r="BAT9" s="328"/>
      <c r="BAU9" s="328"/>
      <c r="BAV9" s="328"/>
      <c r="BAW9" s="328"/>
      <c r="BAX9" s="328"/>
      <c r="BAY9" s="328"/>
      <c r="BAZ9" s="328"/>
      <c r="BBA9" s="328"/>
      <c r="BBB9" s="328"/>
      <c r="BBC9" s="328"/>
      <c r="BBD9" s="328"/>
      <c r="BBE9" s="328"/>
      <c r="BBF9" s="328"/>
      <c r="BBG9" s="328"/>
      <c r="BBH9" s="328"/>
      <c r="BBI9" s="328"/>
      <c r="BBJ9" s="328"/>
      <c r="BBK9" s="328"/>
      <c r="BBL9" s="328"/>
      <c r="BBM9" s="328"/>
      <c r="BBN9" s="328"/>
      <c r="BBO9" s="328"/>
      <c r="BBP9" s="328"/>
      <c r="BBQ9" s="328"/>
      <c r="BBR9" s="328"/>
      <c r="BBS9" s="328"/>
      <c r="BBT9" s="328"/>
      <c r="BBU9" s="328"/>
      <c r="BBV9" s="328"/>
      <c r="BBW9" s="328"/>
      <c r="BBX9" s="328"/>
      <c r="BBY9" s="328"/>
      <c r="BBZ9" s="328"/>
      <c r="BCA9" s="328"/>
      <c r="BCB9" s="328"/>
      <c r="BCC9" s="328"/>
      <c r="BCD9" s="328"/>
      <c r="BCE9" s="328"/>
      <c r="BCF9" s="328"/>
      <c r="BCG9" s="328"/>
      <c r="BCH9" s="328"/>
      <c r="BCI9" s="328"/>
      <c r="BCJ9" s="328"/>
      <c r="BCK9" s="328"/>
      <c r="BCL9" s="328"/>
      <c r="BCM9" s="328"/>
      <c r="BCN9" s="328"/>
      <c r="BCO9" s="328"/>
      <c r="BCP9" s="328"/>
      <c r="BCQ9" s="328"/>
      <c r="BCR9" s="328"/>
      <c r="BCS9" s="328"/>
      <c r="BCT9" s="328"/>
      <c r="BCU9" s="328"/>
      <c r="BCV9" s="328"/>
      <c r="BCW9" s="328"/>
      <c r="BCX9" s="328"/>
      <c r="BCY9" s="328"/>
      <c r="BCZ9" s="328"/>
      <c r="BDA9" s="328"/>
      <c r="BDB9" s="328"/>
      <c r="BDC9" s="328"/>
      <c r="BDD9" s="328"/>
      <c r="BDE9" s="328"/>
      <c r="BDF9" s="328"/>
      <c r="BDG9" s="328"/>
      <c r="BDH9" s="328"/>
      <c r="BDI9" s="328"/>
      <c r="BDJ9" s="328"/>
      <c r="BDK9" s="328"/>
      <c r="BDL9" s="328"/>
      <c r="BDM9" s="328"/>
      <c r="BDN9" s="328"/>
      <c r="BDO9" s="328"/>
      <c r="BDP9" s="328"/>
      <c r="BDQ9" s="328"/>
      <c r="BDR9" s="328"/>
      <c r="BDS9" s="328"/>
      <c r="BDT9" s="328"/>
      <c r="BDU9" s="328"/>
      <c r="BDV9" s="328"/>
      <c r="BDW9" s="328"/>
      <c r="BDX9" s="328"/>
      <c r="BDY9" s="328"/>
      <c r="BDZ9" s="328"/>
      <c r="BEA9" s="328"/>
      <c r="BEB9" s="328"/>
      <c r="BEC9" s="328"/>
      <c r="BED9" s="328"/>
      <c r="BEE9" s="328"/>
      <c r="BEF9" s="328"/>
      <c r="BEG9" s="328"/>
      <c r="BEH9" s="328"/>
      <c r="BEI9" s="328"/>
      <c r="BEJ9" s="328"/>
      <c r="BEK9" s="328"/>
      <c r="BEL9" s="328"/>
      <c r="BEM9" s="328"/>
      <c r="BEN9" s="328"/>
      <c r="BEO9" s="328"/>
      <c r="BEP9" s="328"/>
      <c r="BEQ9" s="328"/>
      <c r="BER9" s="328"/>
      <c r="BES9" s="328"/>
      <c r="BET9" s="328"/>
      <c r="BEU9" s="328"/>
      <c r="BEV9" s="328"/>
      <c r="BEW9" s="328"/>
      <c r="BEX9" s="328"/>
      <c r="BEY9" s="328"/>
      <c r="BEZ9" s="328"/>
      <c r="BFA9" s="328"/>
      <c r="BFB9" s="328"/>
      <c r="BFC9" s="328"/>
      <c r="BFD9" s="328"/>
      <c r="BFE9" s="328"/>
      <c r="BFF9" s="328"/>
      <c r="BFG9" s="328"/>
      <c r="BFH9" s="328"/>
      <c r="BFI9" s="328"/>
      <c r="BFJ9" s="328"/>
      <c r="BFK9" s="328"/>
      <c r="BFL9" s="328"/>
      <c r="BFM9" s="328"/>
    </row>
    <row r="10" spans="1:1521" s="263" customFormat="1" ht="12" customHeight="1">
      <c r="A10" s="489"/>
      <c r="B10" s="490"/>
      <c r="C10" s="321"/>
      <c r="D10" s="322"/>
      <c r="E10" s="255"/>
      <c r="F10" s="323"/>
      <c r="G10" s="257"/>
      <c r="H10" s="257"/>
      <c r="I10" s="257"/>
      <c r="J10" s="257"/>
      <c r="K10" s="257"/>
      <c r="L10" s="257"/>
      <c r="M10" s="257"/>
      <c r="N10" s="257"/>
      <c r="O10" s="257"/>
      <c r="P10" s="257"/>
      <c r="Q10" s="258"/>
      <c r="R10" s="324"/>
      <c r="S10" s="258"/>
      <c r="T10" s="258"/>
      <c r="U10" s="258"/>
      <c r="V10" s="258"/>
      <c r="W10" s="258"/>
      <c r="X10" s="258"/>
      <c r="Y10" s="258"/>
      <c r="Z10" s="258"/>
      <c r="AA10" s="258"/>
      <c r="AB10" s="258"/>
      <c r="AC10" s="258"/>
      <c r="AD10" s="258"/>
      <c r="AE10" s="258"/>
      <c r="AF10" s="331" t="str">
        <f t="shared" si="0"/>
        <v/>
      </c>
      <c r="AG10" s="332" t="str">
        <f t="shared" si="1"/>
        <v/>
      </c>
      <c r="AH10" s="17"/>
      <c r="AI10" s="328"/>
      <c r="AJ10" s="328"/>
      <c r="AK10" s="335"/>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c r="DQ10" s="328"/>
      <c r="DR10" s="328"/>
      <c r="DS10" s="328"/>
      <c r="DT10" s="328"/>
      <c r="DU10" s="328"/>
      <c r="DV10" s="328"/>
      <c r="DW10" s="328"/>
      <c r="DX10" s="328"/>
      <c r="DY10" s="328"/>
      <c r="DZ10" s="328"/>
      <c r="EA10" s="328"/>
      <c r="EB10" s="328"/>
      <c r="EC10" s="328"/>
      <c r="ED10" s="328"/>
      <c r="EE10" s="328"/>
      <c r="EF10" s="328"/>
      <c r="EG10" s="328"/>
      <c r="EH10" s="328"/>
      <c r="EI10" s="328"/>
      <c r="EJ10" s="328"/>
      <c r="EK10" s="328"/>
      <c r="EL10" s="328"/>
      <c r="EM10" s="328"/>
      <c r="EN10" s="328"/>
      <c r="EO10" s="328"/>
      <c r="EP10" s="328"/>
      <c r="EQ10" s="328"/>
      <c r="ER10" s="328"/>
      <c r="ES10" s="328"/>
      <c r="ET10" s="328"/>
      <c r="EU10" s="328"/>
      <c r="EV10" s="328"/>
      <c r="EW10" s="328"/>
      <c r="EX10" s="328"/>
      <c r="EY10" s="328"/>
      <c r="EZ10" s="328"/>
      <c r="FA10" s="328"/>
      <c r="FB10" s="328"/>
      <c r="FC10" s="328"/>
      <c r="FD10" s="328"/>
      <c r="FE10" s="328"/>
      <c r="FF10" s="328"/>
      <c r="FG10" s="328"/>
      <c r="FH10" s="328"/>
      <c r="FI10" s="328"/>
      <c r="FJ10" s="328"/>
      <c r="FK10" s="328"/>
      <c r="FL10" s="328"/>
      <c r="FM10" s="328"/>
      <c r="FN10" s="328"/>
      <c r="FO10" s="328"/>
      <c r="FP10" s="328"/>
      <c r="FQ10" s="328"/>
      <c r="FR10" s="328"/>
      <c r="FS10" s="328"/>
      <c r="FT10" s="328"/>
      <c r="FU10" s="328"/>
      <c r="FV10" s="328"/>
      <c r="FW10" s="328"/>
      <c r="FX10" s="328"/>
      <c r="FY10" s="328"/>
      <c r="FZ10" s="328"/>
      <c r="GA10" s="328"/>
      <c r="GB10" s="328"/>
      <c r="GC10" s="328"/>
      <c r="GD10" s="328"/>
      <c r="GE10" s="328"/>
      <c r="GF10" s="328"/>
      <c r="GG10" s="328"/>
      <c r="GH10" s="328"/>
      <c r="GI10" s="328"/>
      <c r="GJ10" s="328"/>
      <c r="GK10" s="328"/>
      <c r="GL10" s="328"/>
      <c r="GM10" s="328"/>
      <c r="GN10" s="328"/>
      <c r="GO10" s="328"/>
      <c r="GP10" s="328"/>
      <c r="GQ10" s="328"/>
      <c r="GR10" s="328"/>
      <c r="GS10" s="328"/>
      <c r="GT10" s="328"/>
      <c r="GU10" s="328"/>
      <c r="GV10" s="328"/>
      <c r="GW10" s="328"/>
      <c r="GX10" s="328"/>
      <c r="GY10" s="328"/>
      <c r="GZ10" s="328"/>
      <c r="HA10" s="328"/>
      <c r="HB10" s="328"/>
      <c r="HC10" s="328"/>
      <c r="HD10" s="328"/>
      <c r="HE10" s="328"/>
      <c r="HF10" s="328"/>
      <c r="HG10" s="328"/>
      <c r="HH10" s="328"/>
      <c r="HI10" s="328"/>
      <c r="HJ10" s="328"/>
      <c r="HK10" s="328"/>
      <c r="HL10" s="328"/>
      <c r="HM10" s="328"/>
      <c r="HN10" s="328"/>
      <c r="HO10" s="328"/>
      <c r="HP10" s="328"/>
      <c r="HQ10" s="328"/>
      <c r="HR10" s="328"/>
      <c r="HS10" s="328"/>
      <c r="HT10" s="328"/>
      <c r="HU10" s="328"/>
      <c r="HV10" s="328"/>
      <c r="HW10" s="328"/>
      <c r="HX10" s="328"/>
      <c r="HY10" s="328"/>
      <c r="HZ10" s="328"/>
      <c r="IA10" s="328"/>
      <c r="IB10" s="328"/>
      <c r="IC10" s="328"/>
      <c r="ID10" s="328"/>
      <c r="IE10" s="328"/>
      <c r="IF10" s="328"/>
      <c r="IG10" s="328"/>
      <c r="IH10" s="328"/>
      <c r="II10" s="328"/>
      <c r="IJ10" s="328"/>
      <c r="IK10" s="328"/>
      <c r="IL10" s="328"/>
      <c r="IM10" s="328"/>
      <c r="IN10" s="328"/>
      <c r="IO10" s="328"/>
      <c r="IP10" s="328"/>
      <c r="IQ10" s="328"/>
      <c r="IR10" s="328"/>
      <c r="IS10" s="328"/>
      <c r="IT10" s="328"/>
      <c r="IU10" s="328"/>
      <c r="IV10" s="328"/>
      <c r="IW10" s="328"/>
      <c r="IX10" s="328"/>
      <c r="IY10" s="328"/>
      <c r="IZ10" s="328"/>
      <c r="JA10" s="328"/>
      <c r="JB10" s="328"/>
      <c r="JC10" s="328"/>
      <c r="JD10" s="328"/>
      <c r="JE10" s="328"/>
      <c r="JF10" s="328"/>
      <c r="JG10" s="328"/>
      <c r="JH10" s="328"/>
      <c r="JI10" s="328"/>
      <c r="JJ10" s="328"/>
      <c r="JK10" s="328"/>
      <c r="JL10" s="328"/>
      <c r="JM10" s="328"/>
      <c r="JN10" s="328"/>
      <c r="JO10" s="328"/>
      <c r="JP10" s="328"/>
      <c r="JQ10" s="328"/>
      <c r="JR10" s="328"/>
      <c r="JS10" s="328"/>
      <c r="JT10" s="328"/>
      <c r="JU10" s="328"/>
      <c r="JV10" s="328"/>
      <c r="JW10" s="328"/>
      <c r="JX10" s="328"/>
      <c r="JY10" s="328"/>
      <c r="JZ10" s="328"/>
      <c r="KA10" s="328"/>
      <c r="KB10" s="328"/>
      <c r="KC10" s="328"/>
      <c r="KD10" s="328"/>
      <c r="KE10" s="328"/>
      <c r="KF10" s="328"/>
      <c r="KG10" s="328"/>
      <c r="KH10" s="328"/>
      <c r="KI10" s="328"/>
      <c r="KJ10" s="328"/>
      <c r="KK10" s="328"/>
      <c r="KL10" s="328"/>
      <c r="KM10" s="328"/>
      <c r="KN10" s="328"/>
      <c r="KO10" s="328"/>
      <c r="KP10" s="328"/>
      <c r="KQ10" s="328"/>
      <c r="KR10" s="328"/>
      <c r="KS10" s="328"/>
      <c r="KT10" s="328"/>
      <c r="KU10" s="328"/>
      <c r="KV10" s="328"/>
      <c r="KW10" s="328"/>
      <c r="KX10" s="328"/>
      <c r="KY10" s="328"/>
      <c r="KZ10" s="328"/>
      <c r="LA10" s="328"/>
      <c r="LB10" s="328"/>
      <c r="LC10" s="328"/>
      <c r="LD10" s="328"/>
      <c r="LE10" s="328"/>
      <c r="LF10" s="328"/>
      <c r="LG10" s="328"/>
      <c r="LH10" s="328"/>
      <c r="LI10" s="328"/>
      <c r="LJ10" s="328"/>
      <c r="LK10" s="328"/>
      <c r="LL10" s="328"/>
      <c r="LM10" s="328"/>
      <c r="LN10" s="328"/>
      <c r="LO10" s="328"/>
      <c r="LP10" s="328"/>
      <c r="LQ10" s="328"/>
      <c r="LR10" s="328"/>
      <c r="LS10" s="328"/>
      <c r="LT10" s="328"/>
      <c r="LU10" s="328"/>
      <c r="LV10" s="328"/>
      <c r="LW10" s="328"/>
      <c r="LX10" s="328"/>
      <c r="LY10" s="328"/>
      <c r="LZ10" s="328"/>
      <c r="MA10" s="328"/>
      <c r="MB10" s="328"/>
      <c r="MC10" s="328"/>
      <c r="MD10" s="328"/>
      <c r="ME10" s="328"/>
      <c r="MF10" s="328"/>
      <c r="MG10" s="328"/>
      <c r="MH10" s="328"/>
      <c r="MI10" s="328"/>
      <c r="MJ10" s="328"/>
      <c r="MK10" s="328"/>
      <c r="ML10" s="328"/>
      <c r="MM10" s="328"/>
      <c r="MN10" s="328"/>
      <c r="MO10" s="328"/>
      <c r="MP10" s="328"/>
      <c r="MQ10" s="328"/>
      <c r="MR10" s="328"/>
      <c r="MS10" s="328"/>
      <c r="MT10" s="328"/>
      <c r="MU10" s="328"/>
      <c r="MV10" s="328"/>
      <c r="MW10" s="328"/>
      <c r="MX10" s="328"/>
      <c r="MY10" s="328"/>
      <c r="MZ10" s="328"/>
      <c r="NA10" s="328"/>
      <c r="NB10" s="328"/>
      <c r="NC10" s="328"/>
      <c r="ND10" s="328"/>
      <c r="NE10" s="328"/>
      <c r="NF10" s="328"/>
      <c r="NG10" s="328"/>
      <c r="NH10" s="328"/>
      <c r="NI10" s="328"/>
      <c r="NJ10" s="328"/>
      <c r="NK10" s="328"/>
      <c r="NL10" s="328"/>
      <c r="NM10" s="328"/>
      <c r="NN10" s="328"/>
      <c r="NO10" s="328"/>
      <c r="NP10" s="328"/>
      <c r="NQ10" s="328"/>
      <c r="NR10" s="328"/>
      <c r="NS10" s="328"/>
      <c r="NT10" s="328"/>
      <c r="NU10" s="328"/>
      <c r="NV10" s="328"/>
      <c r="NW10" s="328"/>
      <c r="NX10" s="328"/>
      <c r="NY10" s="328"/>
      <c r="NZ10" s="328"/>
      <c r="OA10" s="328"/>
      <c r="OB10" s="328"/>
      <c r="OC10" s="328"/>
      <c r="OD10" s="328"/>
      <c r="OE10" s="328"/>
      <c r="OF10" s="328"/>
      <c r="OG10" s="328"/>
      <c r="OH10" s="328"/>
      <c r="OI10" s="328"/>
      <c r="OJ10" s="328"/>
      <c r="OK10" s="328"/>
      <c r="OL10" s="328"/>
      <c r="OM10" s="328"/>
      <c r="ON10" s="328"/>
      <c r="OO10" s="328"/>
      <c r="OP10" s="328"/>
      <c r="OQ10" s="328"/>
      <c r="OR10" s="328"/>
      <c r="OS10" s="328"/>
      <c r="OT10" s="328"/>
      <c r="OU10" s="328"/>
      <c r="OV10" s="328"/>
      <c r="OW10" s="328"/>
      <c r="OX10" s="328"/>
      <c r="OY10" s="328"/>
      <c r="OZ10" s="328"/>
      <c r="PA10" s="328"/>
      <c r="PB10" s="328"/>
      <c r="PC10" s="328"/>
      <c r="PD10" s="328"/>
      <c r="PE10" s="328"/>
      <c r="PF10" s="328"/>
      <c r="PG10" s="328"/>
      <c r="PH10" s="328"/>
      <c r="PI10" s="328"/>
      <c r="PJ10" s="328"/>
      <c r="PK10" s="328"/>
      <c r="PL10" s="328"/>
      <c r="PM10" s="328"/>
      <c r="PN10" s="328"/>
      <c r="PO10" s="328"/>
      <c r="PP10" s="328"/>
      <c r="PQ10" s="328"/>
      <c r="PR10" s="328"/>
      <c r="PS10" s="328"/>
      <c r="PT10" s="328"/>
      <c r="PU10" s="328"/>
      <c r="PV10" s="328"/>
      <c r="PW10" s="328"/>
      <c r="PX10" s="328"/>
      <c r="PY10" s="328"/>
      <c r="PZ10" s="328"/>
      <c r="QA10" s="328"/>
      <c r="QB10" s="328"/>
      <c r="QC10" s="328"/>
      <c r="QD10" s="328"/>
      <c r="QE10" s="328"/>
      <c r="QF10" s="328"/>
      <c r="QG10" s="328"/>
      <c r="QH10" s="328"/>
      <c r="QI10" s="328"/>
      <c r="QJ10" s="328"/>
      <c r="QK10" s="328"/>
      <c r="QL10" s="328"/>
      <c r="QM10" s="328"/>
      <c r="QN10" s="328"/>
      <c r="QO10" s="328"/>
      <c r="QP10" s="328"/>
      <c r="QQ10" s="328"/>
      <c r="QR10" s="328"/>
      <c r="QS10" s="328"/>
      <c r="QT10" s="328"/>
      <c r="QU10" s="328"/>
      <c r="QV10" s="328"/>
      <c r="QW10" s="328"/>
      <c r="QX10" s="328"/>
      <c r="QY10" s="328"/>
      <c r="QZ10" s="328"/>
      <c r="RA10" s="328"/>
      <c r="RB10" s="328"/>
      <c r="RC10" s="328"/>
      <c r="RD10" s="328"/>
      <c r="RE10" s="328"/>
      <c r="RF10" s="328"/>
      <c r="RG10" s="328"/>
      <c r="RH10" s="328"/>
      <c r="RI10" s="328"/>
      <c r="RJ10" s="328"/>
      <c r="RK10" s="328"/>
      <c r="RL10" s="328"/>
      <c r="RM10" s="328"/>
      <c r="RN10" s="328"/>
      <c r="RO10" s="328"/>
      <c r="RP10" s="328"/>
      <c r="RQ10" s="328"/>
      <c r="RR10" s="328"/>
      <c r="RS10" s="328"/>
      <c r="RT10" s="328"/>
      <c r="RU10" s="328"/>
      <c r="RV10" s="328"/>
      <c r="RW10" s="328"/>
      <c r="RX10" s="328"/>
      <c r="RY10" s="328"/>
      <c r="RZ10" s="328"/>
      <c r="SA10" s="328"/>
      <c r="SB10" s="328"/>
      <c r="SC10" s="328"/>
      <c r="SD10" s="328"/>
      <c r="SE10" s="328"/>
      <c r="SF10" s="328"/>
      <c r="SG10" s="328"/>
      <c r="SH10" s="328"/>
      <c r="SI10" s="328"/>
      <c r="SJ10" s="328"/>
      <c r="SK10" s="328"/>
      <c r="SL10" s="328"/>
      <c r="SM10" s="328"/>
      <c r="SN10" s="328"/>
      <c r="SO10" s="328"/>
      <c r="SP10" s="328"/>
      <c r="SQ10" s="328"/>
      <c r="SR10" s="328"/>
      <c r="SS10" s="328"/>
      <c r="ST10" s="328"/>
      <c r="SU10" s="328"/>
      <c r="SV10" s="328"/>
      <c r="SW10" s="328"/>
      <c r="SX10" s="328"/>
      <c r="SY10" s="328"/>
      <c r="SZ10" s="328"/>
      <c r="TA10" s="328"/>
      <c r="TB10" s="328"/>
      <c r="TC10" s="328"/>
      <c r="TD10" s="328"/>
      <c r="TE10" s="328"/>
      <c r="TF10" s="328"/>
      <c r="TG10" s="328"/>
      <c r="TH10" s="328"/>
      <c r="TI10" s="328"/>
      <c r="TJ10" s="328"/>
      <c r="TK10" s="328"/>
      <c r="TL10" s="328"/>
      <c r="TM10" s="328"/>
      <c r="TN10" s="328"/>
      <c r="TO10" s="328"/>
      <c r="TP10" s="328"/>
      <c r="TQ10" s="328"/>
      <c r="TR10" s="328"/>
      <c r="TS10" s="328"/>
      <c r="TT10" s="328"/>
      <c r="TU10" s="328"/>
      <c r="TV10" s="328"/>
      <c r="TW10" s="328"/>
      <c r="TX10" s="328"/>
      <c r="TY10" s="328"/>
      <c r="TZ10" s="328"/>
      <c r="UA10" s="328"/>
      <c r="UB10" s="328"/>
      <c r="UC10" s="328"/>
      <c r="UD10" s="328"/>
      <c r="UE10" s="328"/>
      <c r="UF10" s="328"/>
      <c r="UG10" s="328"/>
      <c r="UH10" s="328"/>
      <c r="UI10" s="328"/>
      <c r="UJ10" s="328"/>
      <c r="UK10" s="328"/>
      <c r="UL10" s="328"/>
      <c r="UM10" s="328"/>
      <c r="UN10" s="328"/>
      <c r="UO10" s="328"/>
      <c r="UP10" s="328"/>
      <c r="UQ10" s="328"/>
      <c r="UR10" s="328"/>
      <c r="US10" s="328"/>
      <c r="UT10" s="328"/>
      <c r="UU10" s="328"/>
      <c r="UV10" s="328"/>
      <c r="UW10" s="328"/>
      <c r="UX10" s="328"/>
      <c r="UY10" s="328"/>
      <c r="UZ10" s="328"/>
      <c r="VA10" s="328"/>
      <c r="VB10" s="328"/>
      <c r="VC10" s="328"/>
      <c r="VD10" s="328"/>
      <c r="VE10" s="328"/>
      <c r="VF10" s="328"/>
      <c r="VG10" s="328"/>
      <c r="VH10" s="328"/>
      <c r="VI10" s="328"/>
      <c r="VJ10" s="328"/>
      <c r="VK10" s="328"/>
      <c r="VL10" s="328"/>
      <c r="VM10" s="328"/>
      <c r="VN10" s="328"/>
      <c r="VO10" s="328"/>
      <c r="VP10" s="328"/>
      <c r="VQ10" s="328"/>
      <c r="VR10" s="328"/>
      <c r="VS10" s="328"/>
      <c r="VT10" s="328"/>
      <c r="VU10" s="328"/>
      <c r="VV10" s="328"/>
      <c r="VW10" s="328"/>
      <c r="VX10" s="328"/>
      <c r="VY10" s="328"/>
      <c r="VZ10" s="328"/>
      <c r="WA10" s="328"/>
      <c r="WB10" s="328"/>
      <c r="WC10" s="328"/>
      <c r="WD10" s="328"/>
      <c r="WE10" s="328"/>
      <c r="WF10" s="328"/>
      <c r="WG10" s="328"/>
      <c r="WH10" s="328"/>
      <c r="WI10" s="328"/>
      <c r="WJ10" s="328"/>
      <c r="WK10" s="328"/>
      <c r="WL10" s="328"/>
      <c r="WM10" s="328"/>
      <c r="WN10" s="328"/>
      <c r="WO10" s="328"/>
      <c r="WP10" s="328"/>
      <c r="WQ10" s="328"/>
      <c r="WR10" s="328"/>
      <c r="WS10" s="328"/>
      <c r="WT10" s="328"/>
      <c r="WU10" s="328"/>
      <c r="WV10" s="328"/>
      <c r="WW10" s="328"/>
      <c r="WX10" s="328"/>
      <c r="WY10" s="328"/>
      <c r="WZ10" s="328"/>
      <c r="XA10" s="328"/>
      <c r="XB10" s="328"/>
      <c r="XC10" s="328"/>
      <c r="XD10" s="328"/>
      <c r="XE10" s="328"/>
      <c r="XF10" s="328"/>
      <c r="XG10" s="328"/>
      <c r="XH10" s="328"/>
      <c r="XI10" s="328"/>
      <c r="XJ10" s="328"/>
      <c r="XK10" s="328"/>
      <c r="XL10" s="328"/>
      <c r="XM10" s="328"/>
      <c r="XN10" s="328"/>
      <c r="XO10" s="328"/>
      <c r="XP10" s="328"/>
      <c r="XQ10" s="328"/>
      <c r="XR10" s="328"/>
      <c r="XS10" s="328"/>
      <c r="XT10" s="328"/>
      <c r="XU10" s="328"/>
      <c r="XV10" s="328"/>
      <c r="XW10" s="328"/>
      <c r="XX10" s="328"/>
      <c r="XY10" s="328"/>
      <c r="XZ10" s="328"/>
      <c r="YA10" s="328"/>
      <c r="YB10" s="328"/>
      <c r="YC10" s="328"/>
      <c r="YD10" s="328"/>
      <c r="YE10" s="328"/>
      <c r="YF10" s="328"/>
      <c r="YG10" s="328"/>
      <c r="YH10" s="328"/>
      <c r="YI10" s="328"/>
      <c r="YJ10" s="328"/>
      <c r="YK10" s="328"/>
      <c r="YL10" s="328"/>
      <c r="YM10" s="328"/>
      <c r="YN10" s="328"/>
      <c r="YO10" s="328"/>
      <c r="YP10" s="328"/>
      <c r="YQ10" s="328"/>
      <c r="YR10" s="328"/>
      <c r="YS10" s="328"/>
      <c r="YT10" s="328"/>
      <c r="YU10" s="328"/>
      <c r="YV10" s="328"/>
      <c r="YW10" s="328"/>
      <c r="YX10" s="328"/>
      <c r="YY10" s="328"/>
      <c r="YZ10" s="328"/>
      <c r="ZA10" s="328"/>
      <c r="ZB10" s="328"/>
      <c r="ZC10" s="328"/>
      <c r="ZD10" s="328"/>
      <c r="ZE10" s="328"/>
      <c r="ZF10" s="328"/>
      <c r="ZG10" s="328"/>
      <c r="ZH10" s="328"/>
      <c r="ZI10" s="328"/>
      <c r="ZJ10" s="328"/>
      <c r="ZK10" s="328"/>
      <c r="ZL10" s="328"/>
      <c r="ZM10" s="328"/>
      <c r="ZN10" s="328"/>
      <c r="ZO10" s="328"/>
      <c r="ZP10" s="328"/>
      <c r="ZQ10" s="328"/>
      <c r="ZR10" s="328"/>
      <c r="ZS10" s="328"/>
      <c r="ZT10" s="328"/>
      <c r="ZU10" s="328"/>
      <c r="ZV10" s="328"/>
      <c r="ZW10" s="328"/>
      <c r="ZX10" s="328"/>
      <c r="ZY10" s="328"/>
      <c r="ZZ10" s="328"/>
      <c r="AAA10" s="328"/>
      <c r="AAB10" s="328"/>
      <c r="AAC10" s="328"/>
      <c r="AAD10" s="328"/>
      <c r="AAE10" s="328"/>
      <c r="AAF10" s="328"/>
      <c r="AAG10" s="328"/>
      <c r="AAH10" s="328"/>
      <c r="AAI10" s="328"/>
      <c r="AAJ10" s="328"/>
      <c r="AAK10" s="328"/>
      <c r="AAL10" s="328"/>
      <c r="AAM10" s="328"/>
      <c r="AAN10" s="328"/>
      <c r="AAO10" s="328"/>
      <c r="AAP10" s="328"/>
      <c r="AAQ10" s="328"/>
      <c r="AAR10" s="328"/>
      <c r="AAS10" s="328"/>
      <c r="AAT10" s="328"/>
      <c r="AAU10" s="328"/>
      <c r="AAV10" s="328"/>
      <c r="AAW10" s="328"/>
      <c r="AAX10" s="328"/>
      <c r="AAY10" s="328"/>
      <c r="AAZ10" s="328"/>
      <c r="ABA10" s="328"/>
      <c r="ABB10" s="328"/>
      <c r="ABC10" s="328"/>
      <c r="ABD10" s="328"/>
      <c r="ABE10" s="328"/>
      <c r="ABF10" s="328"/>
      <c r="ABG10" s="328"/>
      <c r="ABH10" s="328"/>
      <c r="ABI10" s="328"/>
      <c r="ABJ10" s="328"/>
      <c r="ABK10" s="328"/>
      <c r="ABL10" s="328"/>
      <c r="ABM10" s="328"/>
      <c r="ABN10" s="328"/>
      <c r="ABO10" s="328"/>
      <c r="ABP10" s="328"/>
      <c r="ABQ10" s="328"/>
      <c r="ABR10" s="328"/>
      <c r="ABS10" s="328"/>
      <c r="ABT10" s="328"/>
      <c r="ABU10" s="328"/>
      <c r="ABV10" s="328"/>
      <c r="ABW10" s="328"/>
      <c r="ABX10" s="328"/>
      <c r="ABY10" s="328"/>
      <c r="ABZ10" s="328"/>
      <c r="ACA10" s="328"/>
      <c r="ACB10" s="328"/>
      <c r="ACC10" s="328"/>
      <c r="ACD10" s="328"/>
      <c r="ACE10" s="328"/>
      <c r="ACF10" s="328"/>
      <c r="ACG10" s="328"/>
      <c r="ACH10" s="328"/>
      <c r="ACI10" s="328"/>
      <c r="ACJ10" s="328"/>
      <c r="ACK10" s="328"/>
      <c r="ACL10" s="328"/>
      <c r="ACM10" s="328"/>
      <c r="ACN10" s="328"/>
      <c r="ACO10" s="328"/>
      <c r="ACP10" s="328"/>
      <c r="ACQ10" s="328"/>
      <c r="ACR10" s="328"/>
      <c r="ACS10" s="328"/>
      <c r="ACT10" s="328"/>
      <c r="ACU10" s="328"/>
      <c r="ACV10" s="328"/>
      <c r="ACW10" s="328"/>
      <c r="ACX10" s="328"/>
      <c r="ACY10" s="328"/>
      <c r="ACZ10" s="328"/>
      <c r="ADA10" s="328"/>
      <c r="ADB10" s="328"/>
      <c r="ADC10" s="328"/>
      <c r="ADD10" s="328"/>
      <c r="ADE10" s="328"/>
      <c r="ADF10" s="328"/>
      <c r="ADG10" s="328"/>
      <c r="ADH10" s="328"/>
      <c r="ADI10" s="328"/>
      <c r="ADJ10" s="328"/>
      <c r="ADK10" s="328"/>
      <c r="ADL10" s="328"/>
      <c r="ADM10" s="328"/>
      <c r="ADN10" s="328"/>
      <c r="ADO10" s="328"/>
      <c r="ADP10" s="328"/>
      <c r="ADQ10" s="328"/>
      <c r="ADR10" s="328"/>
      <c r="ADS10" s="328"/>
      <c r="ADT10" s="328"/>
      <c r="ADU10" s="328"/>
      <c r="ADV10" s="328"/>
      <c r="ADW10" s="328"/>
      <c r="ADX10" s="328"/>
      <c r="ADY10" s="328"/>
      <c r="ADZ10" s="328"/>
      <c r="AEA10" s="328"/>
      <c r="AEB10" s="328"/>
      <c r="AEC10" s="328"/>
      <c r="AED10" s="328"/>
      <c r="AEE10" s="328"/>
      <c r="AEF10" s="328"/>
      <c r="AEG10" s="328"/>
      <c r="AEH10" s="328"/>
      <c r="AEI10" s="328"/>
      <c r="AEJ10" s="328"/>
      <c r="AEK10" s="328"/>
      <c r="AEL10" s="328"/>
      <c r="AEM10" s="328"/>
      <c r="AEN10" s="328"/>
      <c r="AEO10" s="328"/>
      <c r="AEP10" s="328"/>
      <c r="AEQ10" s="328"/>
      <c r="AER10" s="328"/>
      <c r="AES10" s="328"/>
      <c r="AET10" s="328"/>
      <c r="AEU10" s="328"/>
      <c r="AEV10" s="328"/>
      <c r="AEW10" s="328"/>
      <c r="AEX10" s="328"/>
      <c r="AEY10" s="328"/>
      <c r="AEZ10" s="328"/>
      <c r="AFA10" s="328"/>
      <c r="AFB10" s="328"/>
      <c r="AFC10" s="328"/>
      <c r="AFD10" s="328"/>
      <c r="AFE10" s="328"/>
      <c r="AFF10" s="328"/>
      <c r="AFG10" s="328"/>
      <c r="AFH10" s="328"/>
      <c r="AFI10" s="328"/>
      <c r="AFJ10" s="328"/>
      <c r="AFK10" s="328"/>
      <c r="AFL10" s="328"/>
      <c r="AFM10" s="328"/>
      <c r="AFN10" s="328"/>
      <c r="AFO10" s="328"/>
      <c r="AFP10" s="328"/>
      <c r="AFQ10" s="328"/>
      <c r="AFR10" s="328"/>
      <c r="AFS10" s="328"/>
      <c r="AFT10" s="328"/>
      <c r="AFU10" s="328"/>
      <c r="AFV10" s="328"/>
      <c r="AFW10" s="328"/>
      <c r="AFX10" s="328"/>
      <c r="AFY10" s="328"/>
      <c r="AFZ10" s="328"/>
      <c r="AGA10" s="328"/>
      <c r="AGB10" s="328"/>
      <c r="AGC10" s="328"/>
      <c r="AGD10" s="328"/>
      <c r="AGE10" s="328"/>
      <c r="AGF10" s="328"/>
      <c r="AGG10" s="328"/>
      <c r="AGH10" s="328"/>
      <c r="AGI10" s="328"/>
      <c r="AGJ10" s="328"/>
      <c r="AGK10" s="328"/>
      <c r="AGL10" s="328"/>
      <c r="AGM10" s="328"/>
      <c r="AGN10" s="328"/>
      <c r="AGO10" s="328"/>
      <c r="AGP10" s="328"/>
      <c r="AGQ10" s="328"/>
      <c r="AGR10" s="328"/>
      <c r="AGS10" s="328"/>
      <c r="AGT10" s="328"/>
      <c r="AGU10" s="328"/>
      <c r="AGV10" s="328"/>
      <c r="AGW10" s="328"/>
      <c r="AGX10" s="328"/>
      <c r="AGY10" s="328"/>
      <c r="AGZ10" s="328"/>
      <c r="AHA10" s="328"/>
      <c r="AHB10" s="328"/>
      <c r="AHC10" s="328"/>
      <c r="AHD10" s="328"/>
      <c r="AHE10" s="328"/>
      <c r="AHF10" s="328"/>
      <c r="AHG10" s="328"/>
      <c r="AHH10" s="328"/>
      <c r="AHI10" s="328"/>
      <c r="AHJ10" s="328"/>
      <c r="AHK10" s="328"/>
      <c r="AHL10" s="328"/>
      <c r="AHM10" s="328"/>
      <c r="AHN10" s="328"/>
      <c r="AHO10" s="328"/>
      <c r="AHP10" s="328"/>
      <c r="AHQ10" s="328"/>
      <c r="AHR10" s="328"/>
      <c r="AHS10" s="328"/>
      <c r="AHT10" s="328"/>
      <c r="AHU10" s="328"/>
      <c r="AHV10" s="328"/>
      <c r="AHW10" s="328"/>
      <c r="AHX10" s="328"/>
      <c r="AHY10" s="328"/>
      <c r="AHZ10" s="328"/>
      <c r="AIA10" s="328"/>
      <c r="AIB10" s="328"/>
      <c r="AIC10" s="328"/>
      <c r="AID10" s="328"/>
      <c r="AIE10" s="328"/>
      <c r="AIF10" s="328"/>
      <c r="AIG10" s="328"/>
      <c r="AIH10" s="328"/>
      <c r="AII10" s="328"/>
      <c r="AIJ10" s="328"/>
      <c r="AIK10" s="328"/>
      <c r="AIL10" s="328"/>
      <c r="AIM10" s="328"/>
      <c r="AIN10" s="328"/>
      <c r="AIO10" s="328"/>
      <c r="AIP10" s="328"/>
      <c r="AIQ10" s="328"/>
      <c r="AIR10" s="328"/>
      <c r="AIS10" s="328"/>
      <c r="AIT10" s="328"/>
      <c r="AIU10" s="328"/>
      <c r="AIV10" s="328"/>
      <c r="AIW10" s="328"/>
      <c r="AIX10" s="328"/>
      <c r="AIY10" s="328"/>
      <c r="AIZ10" s="328"/>
      <c r="AJA10" s="328"/>
      <c r="AJB10" s="328"/>
      <c r="AJC10" s="328"/>
      <c r="AJD10" s="328"/>
      <c r="AJE10" s="328"/>
      <c r="AJF10" s="328"/>
      <c r="AJG10" s="328"/>
      <c r="AJH10" s="328"/>
      <c r="AJI10" s="328"/>
      <c r="AJJ10" s="328"/>
      <c r="AJK10" s="328"/>
      <c r="AJL10" s="328"/>
      <c r="AJM10" s="328"/>
      <c r="AJN10" s="328"/>
      <c r="AJO10" s="328"/>
      <c r="AJP10" s="328"/>
      <c r="AJQ10" s="328"/>
      <c r="AJR10" s="328"/>
      <c r="AJS10" s="328"/>
      <c r="AJT10" s="328"/>
      <c r="AJU10" s="328"/>
      <c r="AJV10" s="328"/>
      <c r="AJW10" s="328"/>
      <c r="AJX10" s="328"/>
      <c r="AJY10" s="328"/>
      <c r="AJZ10" s="328"/>
      <c r="AKA10" s="328"/>
      <c r="AKB10" s="328"/>
      <c r="AKC10" s="328"/>
      <c r="AKD10" s="328"/>
      <c r="AKE10" s="328"/>
      <c r="AKF10" s="328"/>
      <c r="AKG10" s="328"/>
      <c r="AKH10" s="328"/>
      <c r="AKI10" s="328"/>
      <c r="AKJ10" s="328"/>
      <c r="AKK10" s="328"/>
      <c r="AKL10" s="328"/>
      <c r="AKM10" s="328"/>
      <c r="AKN10" s="328"/>
      <c r="AKO10" s="328"/>
      <c r="AKP10" s="328"/>
      <c r="AKQ10" s="328"/>
      <c r="AKR10" s="328"/>
      <c r="AKS10" s="328"/>
      <c r="AKT10" s="328"/>
      <c r="AKU10" s="328"/>
      <c r="AKV10" s="328"/>
      <c r="AKW10" s="328"/>
      <c r="AKX10" s="328"/>
      <c r="AKY10" s="328"/>
      <c r="AKZ10" s="328"/>
      <c r="ALA10" s="328"/>
      <c r="ALB10" s="328"/>
      <c r="ALC10" s="328"/>
      <c r="ALD10" s="328"/>
      <c r="ALE10" s="328"/>
      <c r="ALF10" s="328"/>
      <c r="ALG10" s="328"/>
      <c r="ALH10" s="328"/>
      <c r="ALI10" s="328"/>
      <c r="ALJ10" s="328"/>
      <c r="ALK10" s="328"/>
      <c r="ALL10" s="328"/>
      <c r="ALM10" s="328"/>
      <c r="ALN10" s="328"/>
      <c r="ALO10" s="328"/>
      <c r="ALP10" s="328"/>
      <c r="ALQ10" s="328"/>
      <c r="ALR10" s="328"/>
      <c r="ALS10" s="328"/>
      <c r="ALT10" s="328"/>
      <c r="ALU10" s="328"/>
      <c r="ALV10" s="328"/>
      <c r="ALW10" s="328"/>
      <c r="ALX10" s="328"/>
      <c r="ALY10" s="328"/>
      <c r="ALZ10" s="328"/>
      <c r="AMA10" s="328"/>
      <c r="AMB10" s="328"/>
      <c r="AMC10" s="328"/>
      <c r="AMD10" s="328"/>
      <c r="AME10" s="328"/>
      <c r="AMF10" s="328"/>
      <c r="AMG10" s="328"/>
      <c r="AMH10" s="328"/>
      <c r="AMI10" s="328"/>
      <c r="AMJ10" s="328"/>
      <c r="AMK10" s="328"/>
      <c r="AML10" s="328"/>
      <c r="AMM10" s="328"/>
      <c r="AMN10" s="328"/>
      <c r="AMO10" s="328"/>
      <c r="AMP10" s="328"/>
      <c r="AMQ10" s="328"/>
      <c r="AMR10" s="328"/>
      <c r="AMS10" s="328"/>
      <c r="AMT10" s="328"/>
      <c r="AMU10" s="328"/>
      <c r="AMV10" s="328"/>
      <c r="AMW10" s="328"/>
      <c r="AMX10" s="328"/>
      <c r="AMY10" s="328"/>
      <c r="AMZ10" s="328"/>
      <c r="ANA10" s="328"/>
      <c r="ANB10" s="328"/>
      <c r="ANC10" s="328"/>
      <c r="AND10" s="328"/>
      <c r="ANE10" s="328"/>
      <c r="ANF10" s="328"/>
      <c r="ANG10" s="328"/>
      <c r="ANH10" s="328"/>
      <c r="ANI10" s="328"/>
      <c r="ANJ10" s="328"/>
      <c r="ANK10" s="328"/>
      <c r="ANL10" s="328"/>
      <c r="ANM10" s="328"/>
      <c r="ANN10" s="328"/>
      <c r="ANO10" s="328"/>
      <c r="ANP10" s="328"/>
      <c r="ANQ10" s="328"/>
      <c r="ANR10" s="328"/>
      <c r="ANS10" s="328"/>
      <c r="ANT10" s="328"/>
      <c r="ANU10" s="328"/>
      <c r="ANV10" s="328"/>
      <c r="ANW10" s="328"/>
      <c r="ANX10" s="328"/>
      <c r="ANY10" s="328"/>
      <c r="ANZ10" s="328"/>
      <c r="AOA10" s="328"/>
      <c r="AOB10" s="328"/>
      <c r="AOC10" s="328"/>
      <c r="AOD10" s="328"/>
      <c r="AOE10" s="328"/>
      <c r="AOF10" s="328"/>
      <c r="AOG10" s="328"/>
      <c r="AOH10" s="328"/>
      <c r="AOI10" s="328"/>
      <c r="AOJ10" s="328"/>
      <c r="AOK10" s="328"/>
      <c r="AOL10" s="328"/>
      <c r="AOM10" s="328"/>
      <c r="AON10" s="328"/>
      <c r="AOO10" s="328"/>
      <c r="AOP10" s="328"/>
      <c r="AOQ10" s="328"/>
      <c r="AOR10" s="328"/>
      <c r="AOS10" s="328"/>
      <c r="AOT10" s="328"/>
      <c r="AOU10" s="328"/>
      <c r="AOV10" s="328"/>
      <c r="AOW10" s="328"/>
      <c r="AOX10" s="328"/>
      <c r="AOY10" s="328"/>
      <c r="AOZ10" s="328"/>
      <c r="APA10" s="328"/>
      <c r="APB10" s="328"/>
      <c r="APC10" s="328"/>
      <c r="APD10" s="328"/>
      <c r="APE10" s="328"/>
      <c r="APF10" s="328"/>
      <c r="APG10" s="328"/>
      <c r="APH10" s="328"/>
      <c r="API10" s="328"/>
      <c r="APJ10" s="328"/>
      <c r="APK10" s="328"/>
      <c r="APL10" s="328"/>
      <c r="APM10" s="328"/>
      <c r="APN10" s="328"/>
      <c r="APO10" s="328"/>
      <c r="APP10" s="328"/>
      <c r="APQ10" s="328"/>
      <c r="APR10" s="328"/>
      <c r="APS10" s="328"/>
      <c r="APT10" s="328"/>
      <c r="APU10" s="328"/>
      <c r="APV10" s="328"/>
      <c r="APW10" s="328"/>
      <c r="APX10" s="328"/>
      <c r="APY10" s="328"/>
      <c r="APZ10" s="328"/>
      <c r="AQA10" s="328"/>
      <c r="AQB10" s="328"/>
      <c r="AQC10" s="328"/>
      <c r="AQD10" s="328"/>
      <c r="AQE10" s="328"/>
      <c r="AQF10" s="328"/>
      <c r="AQG10" s="328"/>
      <c r="AQH10" s="328"/>
      <c r="AQI10" s="328"/>
      <c r="AQJ10" s="328"/>
      <c r="AQK10" s="328"/>
      <c r="AQL10" s="328"/>
      <c r="AQM10" s="328"/>
      <c r="AQN10" s="328"/>
      <c r="AQO10" s="328"/>
      <c r="AQP10" s="328"/>
      <c r="AQQ10" s="328"/>
      <c r="AQR10" s="328"/>
      <c r="AQS10" s="328"/>
      <c r="AQT10" s="328"/>
      <c r="AQU10" s="328"/>
      <c r="AQV10" s="328"/>
      <c r="AQW10" s="328"/>
      <c r="AQX10" s="328"/>
      <c r="AQY10" s="328"/>
      <c r="AQZ10" s="328"/>
      <c r="ARA10" s="328"/>
      <c r="ARB10" s="328"/>
      <c r="ARC10" s="328"/>
      <c r="ARD10" s="328"/>
      <c r="ARE10" s="328"/>
      <c r="ARF10" s="328"/>
      <c r="ARG10" s="328"/>
      <c r="ARH10" s="328"/>
      <c r="ARI10" s="328"/>
      <c r="ARJ10" s="328"/>
      <c r="ARK10" s="328"/>
      <c r="ARL10" s="328"/>
      <c r="ARM10" s="328"/>
      <c r="ARN10" s="328"/>
      <c r="ARO10" s="328"/>
      <c r="ARP10" s="328"/>
      <c r="ARQ10" s="328"/>
      <c r="ARR10" s="328"/>
      <c r="ARS10" s="328"/>
      <c r="ART10" s="328"/>
      <c r="ARU10" s="328"/>
      <c r="ARV10" s="328"/>
      <c r="ARW10" s="328"/>
      <c r="ARX10" s="328"/>
      <c r="ARY10" s="328"/>
      <c r="ARZ10" s="328"/>
      <c r="ASA10" s="328"/>
      <c r="ASB10" s="328"/>
      <c r="ASC10" s="328"/>
      <c r="ASD10" s="328"/>
      <c r="ASE10" s="328"/>
      <c r="ASF10" s="328"/>
      <c r="ASG10" s="328"/>
      <c r="ASH10" s="328"/>
      <c r="ASI10" s="328"/>
      <c r="ASJ10" s="328"/>
      <c r="ASK10" s="328"/>
      <c r="ASL10" s="328"/>
      <c r="ASM10" s="328"/>
      <c r="ASN10" s="328"/>
      <c r="ASO10" s="328"/>
      <c r="ASP10" s="328"/>
      <c r="ASQ10" s="328"/>
      <c r="ASR10" s="328"/>
      <c r="ASS10" s="328"/>
      <c r="AST10" s="328"/>
      <c r="ASU10" s="328"/>
      <c r="ASV10" s="328"/>
      <c r="ASW10" s="328"/>
      <c r="ASX10" s="328"/>
      <c r="ASY10" s="328"/>
      <c r="ASZ10" s="328"/>
      <c r="ATA10" s="328"/>
      <c r="ATB10" s="328"/>
      <c r="ATC10" s="328"/>
      <c r="ATD10" s="328"/>
      <c r="ATE10" s="328"/>
      <c r="ATF10" s="328"/>
      <c r="ATG10" s="328"/>
      <c r="ATH10" s="328"/>
      <c r="ATI10" s="328"/>
      <c r="ATJ10" s="328"/>
      <c r="ATK10" s="328"/>
      <c r="ATL10" s="328"/>
      <c r="ATM10" s="328"/>
      <c r="ATN10" s="328"/>
      <c r="ATO10" s="328"/>
      <c r="ATP10" s="328"/>
      <c r="ATQ10" s="328"/>
      <c r="ATR10" s="328"/>
      <c r="ATS10" s="328"/>
      <c r="ATT10" s="328"/>
      <c r="ATU10" s="328"/>
      <c r="ATV10" s="328"/>
      <c r="ATW10" s="328"/>
      <c r="ATX10" s="328"/>
      <c r="ATY10" s="328"/>
      <c r="ATZ10" s="328"/>
      <c r="AUA10" s="328"/>
      <c r="AUB10" s="328"/>
      <c r="AUC10" s="328"/>
      <c r="AUD10" s="328"/>
      <c r="AUE10" s="328"/>
      <c r="AUF10" s="328"/>
      <c r="AUG10" s="328"/>
      <c r="AUH10" s="328"/>
      <c r="AUI10" s="328"/>
      <c r="AUJ10" s="328"/>
      <c r="AUK10" s="328"/>
      <c r="AUL10" s="328"/>
      <c r="AUM10" s="328"/>
      <c r="AUN10" s="328"/>
      <c r="AUO10" s="328"/>
      <c r="AUP10" s="328"/>
      <c r="AUQ10" s="328"/>
      <c r="AUR10" s="328"/>
      <c r="AUS10" s="328"/>
      <c r="AUT10" s="328"/>
      <c r="AUU10" s="328"/>
      <c r="AUV10" s="328"/>
      <c r="AUW10" s="328"/>
      <c r="AUX10" s="328"/>
      <c r="AUY10" s="328"/>
      <c r="AUZ10" s="328"/>
      <c r="AVA10" s="328"/>
      <c r="AVB10" s="328"/>
      <c r="AVC10" s="328"/>
      <c r="AVD10" s="328"/>
      <c r="AVE10" s="328"/>
      <c r="AVF10" s="328"/>
      <c r="AVG10" s="328"/>
      <c r="AVH10" s="328"/>
      <c r="AVI10" s="328"/>
      <c r="AVJ10" s="328"/>
      <c r="AVK10" s="328"/>
      <c r="AVL10" s="328"/>
      <c r="AVM10" s="328"/>
      <c r="AVN10" s="328"/>
      <c r="AVO10" s="328"/>
      <c r="AVP10" s="328"/>
      <c r="AVQ10" s="328"/>
      <c r="AVR10" s="328"/>
      <c r="AVS10" s="328"/>
      <c r="AVT10" s="328"/>
      <c r="AVU10" s="328"/>
      <c r="AVV10" s="328"/>
      <c r="AVW10" s="328"/>
      <c r="AVX10" s="328"/>
      <c r="AVY10" s="328"/>
      <c r="AVZ10" s="328"/>
      <c r="AWA10" s="328"/>
      <c r="AWB10" s="328"/>
      <c r="AWC10" s="328"/>
      <c r="AWD10" s="328"/>
      <c r="AWE10" s="328"/>
      <c r="AWF10" s="328"/>
      <c r="AWG10" s="328"/>
      <c r="AWH10" s="328"/>
      <c r="AWI10" s="328"/>
      <c r="AWJ10" s="328"/>
      <c r="AWK10" s="328"/>
      <c r="AWL10" s="328"/>
      <c r="AWM10" s="328"/>
      <c r="AWN10" s="328"/>
      <c r="AWO10" s="328"/>
      <c r="AWP10" s="328"/>
      <c r="AWQ10" s="328"/>
      <c r="AWR10" s="328"/>
      <c r="AWS10" s="328"/>
      <c r="AWT10" s="328"/>
      <c r="AWU10" s="328"/>
      <c r="AWV10" s="328"/>
      <c r="AWW10" s="328"/>
      <c r="AWX10" s="328"/>
      <c r="AWY10" s="328"/>
      <c r="AWZ10" s="328"/>
      <c r="AXA10" s="328"/>
      <c r="AXB10" s="328"/>
      <c r="AXC10" s="328"/>
      <c r="AXD10" s="328"/>
      <c r="AXE10" s="328"/>
      <c r="AXF10" s="328"/>
      <c r="AXG10" s="328"/>
      <c r="AXH10" s="328"/>
      <c r="AXI10" s="328"/>
      <c r="AXJ10" s="328"/>
      <c r="AXK10" s="328"/>
      <c r="AXL10" s="328"/>
      <c r="AXM10" s="328"/>
      <c r="AXN10" s="328"/>
      <c r="AXO10" s="328"/>
      <c r="AXP10" s="328"/>
      <c r="AXQ10" s="328"/>
      <c r="AXR10" s="328"/>
      <c r="AXS10" s="328"/>
      <c r="AXT10" s="328"/>
      <c r="AXU10" s="328"/>
      <c r="AXV10" s="328"/>
      <c r="AXW10" s="328"/>
      <c r="AXX10" s="328"/>
      <c r="AXY10" s="328"/>
      <c r="AXZ10" s="328"/>
      <c r="AYA10" s="328"/>
      <c r="AYB10" s="328"/>
      <c r="AYC10" s="328"/>
      <c r="AYD10" s="328"/>
      <c r="AYE10" s="328"/>
      <c r="AYF10" s="328"/>
      <c r="AYG10" s="328"/>
      <c r="AYH10" s="328"/>
      <c r="AYI10" s="328"/>
      <c r="AYJ10" s="328"/>
      <c r="AYK10" s="328"/>
      <c r="AYL10" s="328"/>
      <c r="AYM10" s="328"/>
      <c r="AYN10" s="328"/>
      <c r="AYO10" s="328"/>
      <c r="AYP10" s="328"/>
      <c r="AYQ10" s="328"/>
      <c r="AYR10" s="328"/>
      <c r="AYS10" s="328"/>
      <c r="AYT10" s="328"/>
      <c r="AYU10" s="328"/>
      <c r="AYV10" s="328"/>
      <c r="AYW10" s="328"/>
      <c r="AYX10" s="328"/>
      <c r="AYY10" s="328"/>
      <c r="AYZ10" s="328"/>
      <c r="AZA10" s="328"/>
      <c r="AZB10" s="328"/>
      <c r="AZC10" s="328"/>
      <c r="AZD10" s="328"/>
      <c r="AZE10" s="328"/>
      <c r="AZF10" s="328"/>
      <c r="AZG10" s="328"/>
      <c r="AZH10" s="328"/>
      <c r="AZI10" s="328"/>
      <c r="AZJ10" s="328"/>
      <c r="AZK10" s="328"/>
      <c r="AZL10" s="328"/>
      <c r="AZM10" s="328"/>
      <c r="AZN10" s="328"/>
      <c r="AZO10" s="328"/>
      <c r="AZP10" s="328"/>
      <c r="AZQ10" s="328"/>
      <c r="AZR10" s="328"/>
      <c r="AZS10" s="328"/>
      <c r="AZT10" s="328"/>
      <c r="AZU10" s="328"/>
      <c r="AZV10" s="328"/>
      <c r="AZW10" s="328"/>
      <c r="AZX10" s="328"/>
      <c r="AZY10" s="328"/>
      <c r="AZZ10" s="328"/>
      <c r="BAA10" s="328"/>
      <c r="BAB10" s="328"/>
      <c r="BAC10" s="328"/>
      <c r="BAD10" s="328"/>
      <c r="BAE10" s="328"/>
      <c r="BAF10" s="328"/>
      <c r="BAG10" s="328"/>
      <c r="BAH10" s="328"/>
      <c r="BAI10" s="328"/>
      <c r="BAJ10" s="328"/>
      <c r="BAK10" s="328"/>
      <c r="BAL10" s="328"/>
      <c r="BAM10" s="328"/>
      <c r="BAN10" s="328"/>
      <c r="BAO10" s="328"/>
      <c r="BAP10" s="328"/>
      <c r="BAQ10" s="328"/>
      <c r="BAR10" s="328"/>
      <c r="BAS10" s="328"/>
      <c r="BAT10" s="328"/>
      <c r="BAU10" s="328"/>
      <c r="BAV10" s="328"/>
      <c r="BAW10" s="328"/>
      <c r="BAX10" s="328"/>
      <c r="BAY10" s="328"/>
      <c r="BAZ10" s="328"/>
      <c r="BBA10" s="328"/>
      <c r="BBB10" s="328"/>
      <c r="BBC10" s="328"/>
      <c r="BBD10" s="328"/>
      <c r="BBE10" s="328"/>
      <c r="BBF10" s="328"/>
      <c r="BBG10" s="328"/>
      <c r="BBH10" s="328"/>
      <c r="BBI10" s="328"/>
      <c r="BBJ10" s="328"/>
      <c r="BBK10" s="328"/>
      <c r="BBL10" s="328"/>
      <c r="BBM10" s="328"/>
      <c r="BBN10" s="328"/>
      <c r="BBO10" s="328"/>
      <c r="BBP10" s="328"/>
      <c r="BBQ10" s="328"/>
      <c r="BBR10" s="328"/>
      <c r="BBS10" s="328"/>
      <c r="BBT10" s="328"/>
      <c r="BBU10" s="328"/>
      <c r="BBV10" s="328"/>
      <c r="BBW10" s="328"/>
      <c r="BBX10" s="328"/>
      <c r="BBY10" s="328"/>
      <c r="BBZ10" s="328"/>
      <c r="BCA10" s="328"/>
      <c r="BCB10" s="328"/>
      <c r="BCC10" s="328"/>
      <c r="BCD10" s="328"/>
      <c r="BCE10" s="328"/>
      <c r="BCF10" s="328"/>
      <c r="BCG10" s="328"/>
      <c r="BCH10" s="328"/>
      <c r="BCI10" s="328"/>
      <c r="BCJ10" s="328"/>
      <c r="BCK10" s="328"/>
      <c r="BCL10" s="328"/>
      <c r="BCM10" s="328"/>
      <c r="BCN10" s="328"/>
      <c r="BCO10" s="328"/>
      <c r="BCP10" s="328"/>
      <c r="BCQ10" s="328"/>
      <c r="BCR10" s="328"/>
      <c r="BCS10" s="328"/>
      <c r="BCT10" s="328"/>
      <c r="BCU10" s="328"/>
      <c r="BCV10" s="328"/>
      <c r="BCW10" s="328"/>
      <c r="BCX10" s="328"/>
      <c r="BCY10" s="328"/>
      <c r="BCZ10" s="328"/>
      <c r="BDA10" s="328"/>
      <c r="BDB10" s="328"/>
      <c r="BDC10" s="328"/>
      <c r="BDD10" s="328"/>
      <c r="BDE10" s="328"/>
      <c r="BDF10" s="328"/>
      <c r="BDG10" s="328"/>
      <c r="BDH10" s="328"/>
      <c r="BDI10" s="328"/>
      <c r="BDJ10" s="328"/>
      <c r="BDK10" s="328"/>
      <c r="BDL10" s="328"/>
      <c r="BDM10" s="328"/>
      <c r="BDN10" s="328"/>
      <c r="BDO10" s="328"/>
      <c r="BDP10" s="328"/>
      <c r="BDQ10" s="328"/>
      <c r="BDR10" s="328"/>
      <c r="BDS10" s="328"/>
      <c r="BDT10" s="328"/>
      <c r="BDU10" s="328"/>
      <c r="BDV10" s="328"/>
      <c r="BDW10" s="328"/>
      <c r="BDX10" s="328"/>
      <c r="BDY10" s="328"/>
      <c r="BDZ10" s="328"/>
      <c r="BEA10" s="328"/>
      <c r="BEB10" s="328"/>
      <c r="BEC10" s="328"/>
      <c r="BED10" s="328"/>
      <c r="BEE10" s="328"/>
      <c r="BEF10" s="328"/>
      <c r="BEG10" s="328"/>
      <c r="BEH10" s="328"/>
      <c r="BEI10" s="328"/>
      <c r="BEJ10" s="328"/>
      <c r="BEK10" s="328"/>
      <c r="BEL10" s="328"/>
      <c r="BEM10" s="328"/>
      <c r="BEN10" s="328"/>
      <c r="BEO10" s="328"/>
      <c r="BEP10" s="328"/>
      <c r="BEQ10" s="328"/>
      <c r="BER10" s="328"/>
      <c r="BES10" s="328"/>
      <c r="BET10" s="328"/>
      <c r="BEU10" s="328"/>
      <c r="BEV10" s="328"/>
      <c r="BEW10" s="328"/>
      <c r="BEX10" s="328"/>
      <c r="BEY10" s="328"/>
      <c r="BEZ10" s="328"/>
      <c r="BFA10" s="328"/>
      <c r="BFB10" s="328"/>
      <c r="BFC10" s="328"/>
      <c r="BFD10" s="328"/>
      <c r="BFE10" s="328"/>
      <c r="BFF10" s="328"/>
      <c r="BFG10" s="328"/>
      <c r="BFH10" s="328"/>
      <c r="BFI10" s="328"/>
      <c r="BFJ10" s="328"/>
      <c r="BFK10" s="328"/>
      <c r="BFL10" s="328"/>
      <c r="BFM10" s="328"/>
    </row>
    <row r="11" spans="1:1521" s="273" customFormat="1" ht="12" customHeight="1">
      <c r="A11" s="487"/>
      <c r="B11" s="488"/>
      <c r="C11" s="264"/>
      <c r="D11" s="265"/>
      <c r="E11" s="318"/>
      <c r="F11" s="319"/>
      <c r="G11" s="126"/>
      <c r="H11" s="126"/>
      <c r="I11" s="126"/>
      <c r="J11" s="126"/>
      <c r="K11" s="126"/>
      <c r="L11" s="126"/>
      <c r="M11" s="126"/>
      <c r="N11" s="126"/>
      <c r="O11" s="126"/>
      <c r="P11" s="126"/>
      <c r="Q11" s="268"/>
      <c r="R11" s="320"/>
      <c r="S11" s="268"/>
      <c r="T11" s="268"/>
      <c r="U11" s="268"/>
      <c r="V11" s="268"/>
      <c r="W11" s="268"/>
      <c r="X11" s="268"/>
      <c r="Y11" s="268"/>
      <c r="Z11" s="268"/>
      <c r="AA11" s="268"/>
      <c r="AB11" s="268"/>
      <c r="AC11" s="268"/>
      <c r="AD11" s="268"/>
      <c r="AE11" s="268"/>
      <c r="AF11" s="331" t="str">
        <f t="shared" si="0"/>
        <v/>
      </c>
      <c r="AG11" s="332" t="str">
        <f t="shared" si="1"/>
        <v/>
      </c>
      <c r="AH11" s="17"/>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c r="EY11" s="328"/>
      <c r="EZ11" s="328"/>
      <c r="FA11" s="328"/>
      <c r="FB11" s="328"/>
      <c r="FC11" s="328"/>
      <c r="FD11" s="328"/>
      <c r="FE11" s="328"/>
      <c r="FF11" s="328"/>
      <c r="FG11" s="328"/>
      <c r="FH11" s="328"/>
      <c r="FI11" s="328"/>
      <c r="FJ11" s="328"/>
      <c r="FK11" s="328"/>
      <c r="FL11" s="328"/>
      <c r="FM11" s="328"/>
      <c r="FN11" s="328"/>
      <c r="FO11" s="328"/>
      <c r="FP11" s="328"/>
      <c r="FQ11" s="328"/>
      <c r="FR11" s="328"/>
      <c r="FS11" s="328"/>
      <c r="FT11" s="328"/>
      <c r="FU11" s="328"/>
      <c r="FV11" s="328"/>
      <c r="FW11" s="328"/>
      <c r="FX11" s="328"/>
      <c r="FY11" s="328"/>
      <c r="FZ11" s="328"/>
      <c r="GA11" s="328"/>
      <c r="GB11" s="328"/>
      <c r="GC11" s="328"/>
      <c r="GD11" s="328"/>
      <c r="GE11" s="328"/>
      <c r="GF11" s="328"/>
      <c r="GG11" s="328"/>
      <c r="GH11" s="328"/>
      <c r="GI11" s="328"/>
      <c r="GJ11" s="328"/>
      <c r="GK11" s="328"/>
      <c r="GL11" s="328"/>
      <c r="GM11" s="328"/>
      <c r="GN11" s="328"/>
      <c r="GO11" s="328"/>
      <c r="GP11" s="328"/>
      <c r="GQ11" s="328"/>
      <c r="GR11" s="328"/>
      <c r="GS11" s="328"/>
      <c r="GT11" s="328"/>
      <c r="GU11" s="328"/>
      <c r="GV11" s="328"/>
      <c r="GW11" s="328"/>
      <c r="GX11" s="328"/>
      <c r="GY11" s="328"/>
      <c r="GZ11" s="328"/>
      <c r="HA11" s="328"/>
      <c r="HB11" s="328"/>
      <c r="HC11" s="328"/>
      <c r="HD11" s="328"/>
      <c r="HE11" s="328"/>
      <c r="HF11" s="328"/>
      <c r="HG11" s="328"/>
      <c r="HH11" s="328"/>
      <c r="HI11" s="328"/>
      <c r="HJ11" s="328"/>
      <c r="HK11" s="328"/>
      <c r="HL11" s="328"/>
      <c r="HM11" s="328"/>
      <c r="HN11" s="328"/>
      <c r="HO11" s="328"/>
      <c r="HP11" s="328"/>
      <c r="HQ11" s="328"/>
      <c r="HR11" s="328"/>
      <c r="HS11" s="328"/>
      <c r="HT11" s="328"/>
      <c r="HU11" s="328"/>
      <c r="HV11" s="328"/>
      <c r="HW11" s="328"/>
      <c r="HX11" s="328"/>
      <c r="HY11" s="328"/>
      <c r="HZ11" s="328"/>
      <c r="IA11" s="328"/>
      <c r="IB11" s="328"/>
      <c r="IC11" s="328"/>
      <c r="ID11" s="328"/>
      <c r="IE11" s="328"/>
      <c r="IF11" s="328"/>
      <c r="IG11" s="328"/>
      <c r="IH11" s="328"/>
      <c r="II11" s="328"/>
      <c r="IJ11" s="328"/>
      <c r="IK11" s="328"/>
      <c r="IL11" s="328"/>
      <c r="IM11" s="328"/>
      <c r="IN11" s="328"/>
      <c r="IO11" s="328"/>
      <c r="IP11" s="328"/>
      <c r="IQ11" s="328"/>
      <c r="IR11" s="328"/>
      <c r="IS11" s="328"/>
      <c r="IT11" s="328"/>
      <c r="IU11" s="328"/>
      <c r="IV11" s="328"/>
      <c r="IW11" s="328"/>
      <c r="IX11" s="328"/>
      <c r="IY11" s="328"/>
      <c r="IZ11" s="328"/>
      <c r="JA11" s="328"/>
      <c r="JB11" s="328"/>
      <c r="JC11" s="328"/>
      <c r="JD11" s="328"/>
      <c r="JE11" s="328"/>
      <c r="JF11" s="328"/>
      <c r="JG11" s="328"/>
      <c r="JH11" s="328"/>
      <c r="JI11" s="328"/>
      <c r="JJ11" s="328"/>
      <c r="JK11" s="328"/>
      <c r="JL11" s="328"/>
      <c r="JM11" s="328"/>
      <c r="JN11" s="328"/>
      <c r="JO11" s="328"/>
      <c r="JP11" s="328"/>
      <c r="JQ11" s="328"/>
      <c r="JR11" s="328"/>
      <c r="JS11" s="328"/>
      <c r="JT11" s="328"/>
      <c r="JU11" s="328"/>
      <c r="JV11" s="328"/>
      <c r="JW11" s="328"/>
      <c r="JX11" s="328"/>
      <c r="JY11" s="328"/>
      <c r="JZ11" s="328"/>
      <c r="KA11" s="328"/>
      <c r="KB11" s="328"/>
      <c r="KC11" s="328"/>
      <c r="KD11" s="328"/>
      <c r="KE11" s="328"/>
      <c r="KF11" s="328"/>
      <c r="KG11" s="328"/>
      <c r="KH11" s="328"/>
      <c r="KI11" s="328"/>
      <c r="KJ11" s="328"/>
      <c r="KK11" s="328"/>
      <c r="KL11" s="328"/>
      <c r="KM11" s="328"/>
      <c r="KN11" s="328"/>
      <c r="KO11" s="328"/>
      <c r="KP11" s="328"/>
      <c r="KQ11" s="328"/>
      <c r="KR11" s="328"/>
      <c r="KS11" s="328"/>
      <c r="KT11" s="328"/>
      <c r="KU11" s="328"/>
      <c r="KV11" s="328"/>
      <c r="KW11" s="328"/>
      <c r="KX11" s="328"/>
      <c r="KY11" s="328"/>
      <c r="KZ11" s="328"/>
      <c r="LA11" s="328"/>
      <c r="LB11" s="328"/>
      <c r="LC11" s="328"/>
      <c r="LD11" s="328"/>
      <c r="LE11" s="328"/>
      <c r="LF11" s="328"/>
      <c r="LG11" s="328"/>
      <c r="LH11" s="328"/>
      <c r="LI11" s="328"/>
      <c r="LJ11" s="328"/>
      <c r="LK11" s="328"/>
      <c r="LL11" s="328"/>
      <c r="LM11" s="328"/>
      <c r="LN11" s="328"/>
      <c r="LO11" s="328"/>
      <c r="LP11" s="328"/>
      <c r="LQ11" s="328"/>
      <c r="LR11" s="328"/>
      <c r="LS11" s="328"/>
      <c r="LT11" s="328"/>
      <c r="LU11" s="328"/>
      <c r="LV11" s="328"/>
      <c r="LW11" s="328"/>
      <c r="LX11" s="328"/>
      <c r="LY11" s="328"/>
      <c r="LZ11" s="328"/>
      <c r="MA11" s="328"/>
      <c r="MB11" s="328"/>
      <c r="MC11" s="328"/>
      <c r="MD11" s="328"/>
      <c r="ME11" s="328"/>
      <c r="MF11" s="328"/>
      <c r="MG11" s="328"/>
      <c r="MH11" s="328"/>
      <c r="MI11" s="328"/>
      <c r="MJ11" s="328"/>
      <c r="MK11" s="328"/>
      <c r="ML11" s="328"/>
      <c r="MM11" s="328"/>
      <c r="MN11" s="328"/>
      <c r="MO11" s="328"/>
      <c r="MP11" s="328"/>
      <c r="MQ11" s="328"/>
      <c r="MR11" s="328"/>
      <c r="MS11" s="328"/>
      <c r="MT11" s="328"/>
      <c r="MU11" s="328"/>
      <c r="MV11" s="328"/>
      <c r="MW11" s="328"/>
      <c r="MX11" s="328"/>
      <c r="MY11" s="328"/>
      <c r="MZ11" s="328"/>
      <c r="NA11" s="328"/>
      <c r="NB11" s="328"/>
      <c r="NC11" s="328"/>
      <c r="ND11" s="328"/>
      <c r="NE11" s="328"/>
      <c r="NF11" s="328"/>
      <c r="NG11" s="328"/>
      <c r="NH11" s="328"/>
      <c r="NI11" s="328"/>
      <c r="NJ11" s="328"/>
      <c r="NK11" s="328"/>
      <c r="NL11" s="328"/>
      <c r="NM11" s="328"/>
      <c r="NN11" s="328"/>
      <c r="NO11" s="328"/>
      <c r="NP11" s="328"/>
      <c r="NQ11" s="328"/>
      <c r="NR11" s="328"/>
      <c r="NS11" s="328"/>
      <c r="NT11" s="328"/>
      <c r="NU11" s="328"/>
      <c r="NV11" s="328"/>
      <c r="NW11" s="328"/>
      <c r="NX11" s="328"/>
      <c r="NY11" s="328"/>
      <c r="NZ11" s="328"/>
      <c r="OA11" s="328"/>
      <c r="OB11" s="328"/>
      <c r="OC11" s="328"/>
      <c r="OD11" s="328"/>
      <c r="OE11" s="328"/>
      <c r="OF11" s="328"/>
      <c r="OG11" s="328"/>
      <c r="OH11" s="328"/>
      <c r="OI11" s="328"/>
      <c r="OJ11" s="328"/>
      <c r="OK11" s="328"/>
      <c r="OL11" s="328"/>
      <c r="OM11" s="328"/>
      <c r="ON11" s="328"/>
      <c r="OO11" s="328"/>
      <c r="OP11" s="328"/>
      <c r="OQ11" s="328"/>
      <c r="OR11" s="328"/>
      <c r="OS11" s="328"/>
      <c r="OT11" s="328"/>
      <c r="OU11" s="328"/>
      <c r="OV11" s="328"/>
      <c r="OW11" s="328"/>
      <c r="OX11" s="328"/>
      <c r="OY11" s="328"/>
      <c r="OZ11" s="328"/>
      <c r="PA11" s="328"/>
      <c r="PB11" s="328"/>
      <c r="PC11" s="328"/>
      <c r="PD11" s="328"/>
      <c r="PE11" s="328"/>
      <c r="PF11" s="328"/>
      <c r="PG11" s="328"/>
      <c r="PH11" s="328"/>
      <c r="PI11" s="328"/>
      <c r="PJ11" s="328"/>
      <c r="PK11" s="328"/>
      <c r="PL11" s="328"/>
      <c r="PM11" s="328"/>
      <c r="PN11" s="328"/>
      <c r="PO11" s="328"/>
      <c r="PP11" s="328"/>
      <c r="PQ11" s="328"/>
      <c r="PR11" s="328"/>
      <c r="PS11" s="328"/>
      <c r="PT11" s="328"/>
      <c r="PU11" s="328"/>
      <c r="PV11" s="328"/>
      <c r="PW11" s="328"/>
      <c r="PX11" s="328"/>
      <c r="PY11" s="328"/>
      <c r="PZ11" s="328"/>
      <c r="QA11" s="328"/>
      <c r="QB11" s="328"/>
      <c r="QC11" s="328"/>
      <c r="QD11" s="328"/>
      <c r="QE11" s="328"/>
      <c r="QF11" s="328"/>
      <c r="QG11" s="328"/>
      <c r="QH11" s="328"/>
      <c r="QI11" s="328"/>
      <c r="QJ11" s="328"/>
      <c r="QK11" s="328"/>
      <c r="QL11" s="328"/>
      <c r="QM11" s="328"/>
      <c r="QN11" s="328"/>
      <c r="QO11" s="328"/>
      <c r="QP11" s="328"/>
      <c r="QQ11" s="328"/>
      <c r="QR11" s="328"/>
      <c r="QS11" s="328"/>
      <c r="QT11" s="328"/>
      <c r="QU11" s="328"/>
      <c r="QV11" s="328"/>
      <c r="QW11" s="328"/>
      <c r="QX11" s="328"/>
      <c r="QY11" s="328"/>
      <c r="QZ11" s="328"/>
      <c r="RA11" s="328"/>
      <c r="RB11" s="328"/>
      <c r="RC11" s="328"/>
      <c r="RD11" s="328"/>
      <c r="RE11" s="328"/>
      <c r="RF11" s="328"/>
      <c r="RG11" s="328"/>
      <c r="RH11" s="328"/>
      <c r="RI11" s="328"/>
      <c r="RJ11" s="328"/>
      <c r="RK11" s="328"/>
      <c r="RL11" s="328"/>
      <c r="RM11" s="328"/>
      <c r="RN11" s="328"/>
      <c r="RO11" s="328"/>
      <c r="RP11" s="328"/>
      <c r="RQ11" s="328"/>
      <c r="RR11" s="328"/>
      <c r="RS11" s="328"/>
      <c r="RT11" s="328"/>
      <c r="RU11" s="328"/>
      <c r="RV11" s="328"/>
      <c r="RW11" s="328"/>
      <c r="RX11" s="328"/>
      <c r="RY11" s="328"/>
      <c r="RZ11" s="328"/>
      <c r="SA11" s="328"/>
      <c r="SB11" s="328"/>
      <c r="SC11" s="328"/>
      <c r="SD11" s="328"/>
      <c r="SE11" s="328"/>
      <c r="SF11" s="328"/>
      <c r="SG11" s="328"/>
      <c r="SH11" s="328"/>
      <c r="SI11" s="328"/>
      <c r="SJ11" s="328"/>
      <c r="SK11" s="328"/>
      <c r="SL11" s="328"/>
      <c r="SM11" s="328"/>
      <c r="SN11" s="328"/>
      <c r="SO11" s="328"/>
      <c r="SP11" s="328"/>
      <c r="SQ11" s="328"/>
      <c r="SR11" s="328"/>
      <c r="SS11" s="328"/>
      <c r="ST11" s="328"/>
      <c r="SU11" s="328"/>
      <c r="SV11" s="328"/>
      <c r="SW11" s="328"/>
      <c r="SX11" s="328"/>
      <c r="SY11" s="328"/>
      <c r="SZ11" s="328"/>
      <c r="TA11" s="328"/>
      <c r="TB11" s="328"/>
      <c r="TC11" s="328"/>
      <c r="TD11" s="328"/>
      <c r="TE11" s="328"/>
      <c r="TF11" s="328"/>
      <c r="TG11" s="328"/>
      <c r="TH11" s="328"/>
      <c r="TI11" s="328"/>
      <c r="TJ11" s="328"/>
      <c r="TK11" s="328"/>
      <c r="TL11" s="328"/>
      <c r="TM11" s="328"/>
      <c r="TN11" s="328"/>
      <c r="TO11" s="328"/>
      <c r="TP11" s="328"/>
      <c r="TQ11" s="328"/>
      <c r="TR11" s="328"/>
      <c r="TS11" s="328"/>
      <c r="TT11" s="328"/>
      <c r="TU11" s="328"/>
      <c r="TV11" s="328"/>
      <c r="TW11" s="328"/>
      <c r="TX11" s="328"/>
      <c r="TY11" s="328"/>
      <c r="TZ11" s="328"/>
      <c r="UA11" s="328"/>
      <c r="UB11" s="328"/>
      <c r="UC11" s="328"/>
      <c r="UD11" s="328"/>
      <c r="UE11" s="328"/>
      <c r="UF11" s="328"/>
      <c r="UG11" s="328"/>
      <c r="UH11" s="328"/>
      <c r="UI11" s="328"/>
      <c r="UJ11" s="328"/>
      <c r="UK11" s="328"/>
      <c r="UL11" s="328"/>
      <c r="UM11" s="328"/>
      <c r="UN11" s="328"/>
      <c r="UO11" s="328"/>
      <c r="UP11" s="328"/>
      <c r="UQ11" s="328"/>
      <c r="UR11" s="328"/>
      <c r="US11" s="328"/>
      <c r="UT11" s="328"/>
      <c r="UU11" s="328"/>
      <c r="UV11" s="328"/>
      <c r="UW11" s="328"/>
      <c r="UX11" s="328"/>
      <c r="UY11" s="328"/>
      <c r="UZ11" s="328"/>
      <c r="VA11" s="328"/>
      <c r="VB11" s="328"/>
      <c r="VC11" s="328"/>
      <c r="VD11" s="328"/>
      <c r="VE11" s="328"/>
      <c r="VF11" s="328"/>
      <c r="VG11" s="328"/>
      <c r="VH11" s="328"/>
      <c r="VI11" s="328"/>
      <c r="VJ11" s="328"/>
      <c r="VK11" s="328"/>
      <c r="VL11" s="328"/>
      <c r="VM11" s="328"/>
      <c r="VN11" s="328"/>
      <c r="VO11" s="328"/>
      <c r="VP11" s="328"/>
      <c r="VQ11" s="328"/>
      <c r="VR11" s="328"/>
      <c r="VS11" s="328"/>
      <c r="VT11" s="328"/>
      <c r="VU11" s="328"/>
      <c r="VV11" s="328"/>
      <c r="VW11" s="328"/>
      <c r="VX11" s="328"/>
      <c r="VY11" s="328"/>
      <c r="VZ11" s="328"/>
      <c r="WA11" s="328"/>
      <c r="WB11" s="328"/>
      <c r="WC11" s="328"/>
      <c r="WD11" s="328"/>
      <c r="WE11" s="328"/>
      <c r="WF11" s="328"/>
      <c r="WG11" s="328"/>
      <c r="WH11" s="328"/>
      <c r="WI11" s="328"/>
      <c r="WJ11" s="328"/>
      <c r="WK11" s="328"/>
      <c r="WL11" s="328"/>
      <c r="WM11" s="328"/>
      <c r="WN11" s="328"/>
      <c r="WO11" s="328"/>
      <c r="WP11" s="328"/>
      <c r="WQ11" s="328"/>
      <c r="WR11" s="328"/>
      <c r="WS11" s="328"/>
      <c r="WT11" s="328"/>
      <c r="WU11" s="328"/>
      <c r="WV11" s="328"/>
      <c r="WW11" s="328"/>
      <c r="WX11" s="328"/>
      <c r="WY11" s="328"/>
      <c r="WZ11" s="328"/>
      <c r="XA11" s="328"/>
      <c r="XB11" s="328"/>
      <c r="XC11" s="328"/>
      <c r="XD11" s="328"/>
      <c r="XE11" s="328"/>
      <c r="XF11" s="328"/>
      <c r="XG11" s="328"/>
      <c r="XH11" s="328"/>
      <c r="XI11" s="328"/>
      <c r="XJ11" s="328"/>
      <c r="XK11" s="328"/>
      <c r="XL11" s="328"/>
      <c r="XM11" s="328"/>
      <c r="XN11" s="328"/>
      <c r="XO11" s="328"/>
      <c r="XP11" s="328"/>
      <c r="XQ11" s="328"/>
      <c r="XR11" s="328"/>
      <c r="XS11" s="328"/>
      <c r="XT11" s="328"/>
      <c r="XU11" s="328"/>
      <c r="XV11" s="328"/>
      <c r="XW11" s="328"/>
      <c r="XX11" s="328"/>
      <c r="XY11" s="328"/>
      <c r="XZ11" s="328"/>
      <c r="YA11" s="328"/>
      <c r="YB11" s="328"/>
      <c r="YC11" s="328"/>
      <c r="YD11" s="328"/>
      <c r="YE11" s="328"/>
      <c r="YF11" s="328"/>
      <c r="YG11" s="328"/>
      <c r="YH11" s="328"/>
      <c r="YI11" s="328"/>
      <c r="YJ11" s="328"/>
      <c r="YK11" s="328"/>
      <c r="YL11" s="328"/>
      <c r="YM11" s="328"/>
      <c r="YN11" s="328"/>
      <c r="YO11" s="328"/>
      <c r="YP11" s="328"/>
      <c r="YQ11" s="328"/>
      <c r="YR11" s="328"/>
      <c r="YS11" s="328"/>
      <c r="YT11" s="328"/>
      <c r="YU11" s="328"/>
      <c r="YV11" s="328"/>
      <c r="YW11" s="328"/>
      <c r="YX11" s="328"/>
      <c r="YY11" s="328"/>
      <c r="YZ11" s="328"/>
      <c r="ZA11" s="328"/>
      <c r="ZB11" s="328"/>
      <c r="ZC11" s="328"/>
      <c r="ZD11" s="328"/>
      <c r="ZE11" s="328"/>
      <c r="ZF11" s="328"/>
      <c r="ZG11" s="328"/>
      <c r="ZH11" s="328"/>
      <c r="ZI11" s="328"/>
      <c r="ZJ11" s="328"/>
      <c r="ZK11" s="328"/>
      <c r="ZL11" s="328"/>
      <c r="ZM11" s="328"/>
      <c r="ZN11" s="328"/>
      <c r="ZO11" s="328"/>
      <c r="ZP11" s="328"/>
      <c r="ZQ11" s="328"/>
      <c r="ZR11" s="328"/>
      <c r="ZS11" s="328"/>
      <c r="ZT11" s="328"/>
      <c r="ZU11" s="328"/>
      <c r="ZV11" s="328"/>
      <c r="ZW11" s="328"/>
      <c r="ZX11" s="328"/>
      <c r="ZY11" s="328"/>
      <c r="ZZ11" s="328"/>
      <c r="AAA11" s="328"/>
      <c r="AAB11" s="328"/>
      <c r="AAC11" s="328"/>
      <c r="AAD11" s="328"/>
      <c r="AAE11" s="328"/>
      <c r="AAF11" s="328"/>
      <c r="AAG11" s="328"/>
      <c r="AAH11" s="328"/>
      <c r="AAI11" s="328"/>
      <c r="AAJ11" s="328"/>
      <c r="AAK11" s="328"/>
      <c r="AAL11" s="328"/>
      <c r="AAM11" s="328"/>
      <c r="AAN11" s="328"/>
      <c r="AAO11" s="328"/>
      <c r="AAP11" s="328"/>
      <c r="AAQ11" s="328"/>
      <c r="AAR11" s="328"/>
      <c r="AAS11" s="328"/>
      <c r="AAT11" s="328"/>
      <c r="AAU11" s="328"/>
      <c r="AAV11" s="328"/>
      <c r="AAW11" s="328"/>
      <c r="AAX11" s="328"/>
      <c r="AAY11" s="328"/>
      <c r="AAZ11" s="328"/>
      <c r="ABA11" s="328"/>
      <c r="ABB11" s="328"/>
      <c r="ABC11" s="328"/>
      <c r="ABD11" s="328"/>
      <c r="ABE11" s="328"/>
      <c r="ABF11" s="328"/>
      <c r="ABG11" s="328"/>
      <c r="ABH11" s="328"/>
      <c r="ABI11" s="328"/>
      <c r="ABJ11" s="328"/>
      <c r="ABK11" s="328"/>
      <c r="ABL11" s="328"/>
      <c r="ABM11" s="328"/>
      <c r="ABN11" s="328"/>
      <c r="ABO11" s="328"/>
      <c r="ABP11" s="328"/>
      <c r="ABQ11" s="328"/>
      <c r="ABR11" s="328"/>
      <c r="ABS11" s="328"/>
      <c r="ABT11" s="328"/>
      <c r="ABU11" s="328"/>
      <c r="ABV11" s="328"/>
      <c r="ABW11" s="328"/>
      <c r="ABX11" s="328"/>
      <c r="ABY11" s="328"/>
      <c r="ABZ11" s="328"/>
      <c r="ACA11" s="328"/>
      <c r="ACB11" s="328"/>
      <c r="ACC11" s="328"/>
      <c r="ACD11" s="328"/>
      <c r="ACE11" s="328"/>
      <c r="ACF11" s="328"/>
      <c r="ACG11" s="328"/>
      <c r="ACH11" s="328"/>
      <c r="ACI11" s="328"/>
      <c r="ACJ11" s="328"/>
      <c r="ACK11" s="328"/>
      <c r="ACL11" s="328"/>
      <c r="ACM11" s="328"/>
      <c r="ACN11" s="328"/>
      <c r="ACO11" s="328"/>
      <c r="ACP11" s="328"/>
      <c r="ACQ11" s="328"/>
      <c r="ACR11" s="328"/>
      <c r="ACS11" s="328"/>
      <c r="ACT11" s="328"/>
      <c r="ACU11" s="328"/>
      <c r="ACV11" s="328"/>
      <c r="ACW11" s="328"/>
      <c r="ACX11" s="328"/>
      <c r="ACY11" s="328"/>
      <c r="ACZ11" s="328"/>
      <c r="ADA11" s="328"/>
      <c r="ADB11" s="328"/>
      <c r="ADC11" s="328"/>
      <c r="ADD11" s="328"/>
      <c r="ADE11" s="328"/>
      <c r="ADF11" s="328"/>
      <c r="ADG11" s="328"/>
      <c r="ADH11" s="328"/>
      <c r="ADI11" s="328"/>
      <c r="ADJ11" s="328"/>
      <c r="ADK11" s="328"/>
      <c r="ADL11" s="328"/>
      <c r="ADM11" s="328"/>
      <c r="ADN11" s="328"/>
      <c r="ADO11" s="328"/>
      <c r="ADP11" s="328"/>
      <c r="ADQ11" s="328"/>
      <c r="ADR11" s="328"/>
      <c r="ADS11" s="328"/>
      <c r="ADT11" s="328"/>
      <c r="ADU11" s="328"/>
      <c r="ADV11" s="328"/>
      <c r="ADW11" s="328"/>
      <c r="ADX11" s="328"/>
      <c r="ADY11" s="328"/>
      <c r="ADZ11" s="328"/>
      <c r="AEA11" s="328"/>
      <c r="AEB11" s="328"/>
      <c r="AEC11" s="328"/>
      <c r="AED11" s="328"/>
      <c r="AEE11" s="328"/>
      <c r="AEF11" s="328"/>
      <c r="AEG11" s="328"/>
      <c r="AEH11" s="328"/>
      <c r="AEI11" s="328"/>
      <c r="AEJ11" s="328"/>
      <c r="AEK11" s="328"/>
      <c r="AEL11" s="328"/>
      <c r="AEM11" s="328"/>
      <c r="AEN11" s="328"/>
      <c r="AEO11" s="328"/>
      <c r="AEP11" s="328"/>
      <c r="AEQ11" s="328"/>
      <c r="AER11" s="328"/>
      <c r="AES11" s="328"/>
      <c r="AET11" s="328"/>
      <c r="AEU11" s="328"/>
      <c r="AEV11" s="328"/>
      <c r="AEW11" s="328"/>
      <c r="AEX11" s="328"/>
      <c r="AEY11" s="328"/>
      <c r="AEZ11" s="328"/>
      <c r="AFA11" s="328"/>
      <c r="AFB11" s="328"/>
      <c r="AFC11" s="328"/>
      <c r="AFD11" s="328"/>
      <c r="AFE11" s="328"/>
      <c r="AFF11" s="328"/>
      <c r="AFG11" s="328"/>
      <c r="AFH11" s="328"/>
      <c r="AFI11" s="328"/>
      <c r="AFJ11" s="328"/>
      <c r="AFK11" s="328"/>
      <c r="AFL11" s="328"/>
      <c r="AFM11" s="328"/>
      <c r="AFN11" s="328"/>
      <c r="AFO11" s="328"/>
      <c r="AFP11" s="328"/>
      <c r="AFQ11" s="328"/>
      <c r="AFR11" s="328"/>
      <c r="AFS11" s="328"/>
      <c r="AFT11" s="328"/>
      <c r="AFU11" s="328"/>
      <c r="AFV11" s="328"/>
      <c r="AFW11" s="328"/>
      <c r="AFX11" s="328"/>
      <c r="AFY11" s="328"/>
      <c r="AFZ11" s="328"/>
      <c r="AGA11" s="328"/>
      <c r="AGB11" s="328"/>
      <c r="AGC11" s="328"/>
      <c r="AGD11" s="328"/>
      <c r="AGE11" s="328"/>
      <c r="AGF11" s="328"/>
      <c r="AGG11" s="328"/>
      <c r="AGH11" s="328"/>
      <c r="AGI11" s="328"/>
      <c r="AGJ11" s="328"/>
      <c r="AGK11" s="328"/>
      <c r="AGL11" s="328"/>
      <c r="AGM11" s="328"/>
      <c r="AGN11" s="328"/>
      <c r="AGO11" s="328"/>
      <c r="AGP11" s="328"/>
      <c r="AGQ11" s="328"/>
      <c r="AGR11" s="328"/>
      <c r="AGS11" s="328"/>
      <c r="AGT11" s="328"/>
      <c r="AGU11" s="328"/>
      <c r="AGV11" s="328"/>
      <c r="AGW11" s="328"/>
      <c r="AGX11" s="328"/>
      <c r="AGY11" s="328"/>
      <c r="AGZ11" s="328"/>
      <c r="AHA11" s="328"/>
      <c r="AHB11" s="328"/>
      <c r="AHC11" s="328"/>
      <c r="AHD11" s="328"/>
      <c r="AHE11" s="328"/>
      <c r="AHF11" s="328"/>
      <c r="AHG11" s="328"/>
      <c r="AHH11" s="328"/>
      <c r="AHI11" s="328"/>
      <c r="AHJ11" s="328"/>
      <c r="AHK11" s="328"/>
      <c r="AHL11" s="328"/>
      <c r="AHM11" s="328"/>
      <c r="AHN11" s="328"/>
      <c r="AHO11" s="328"/>
      <c r="AHP11" s="328"/>
      <c r="AHQ11" s="328"/>
      <c r="AHR11" s="328"/>
      <c r="AHS11" s="328"/>
      <c r="AHT11" s="328"/>
      <c r="AHU11" s="328"/>
      <c r="AHV11" s="328"/>
      <c r="AHW11" s="328"/>
      <c r="AHX11" s="328"/>
      <c r="AHY11" s="328"/>
      <c r="AHZ11" s="328"/>
      <c r="AIA11" s="328"/>
      <c r="AIB11" s="328"/>
      <c r="AIC11" s="328"/>
      <c r="AID11" s="328"/>
      <c r="AIE11" s="328"/>
      <c r="AIF11" s="328"/>
      <c r="AIG11" s="328"/>
      <c r="AIH11" s="328"/>
      <c r="AII11" s="328"/>
      <c r="AIJ11" s="328"/>
      <c r="AIK11" s="328"/>
      <c r="AIL11" s="328"/>
      <c r="AIM11" s="328"/>
      <c r="AIN11" s="328"/>
      <c r="AIO11" s="328"/>
      <c r="AIP11" s="328"/>
      <c r="AIQ11" s="328"/>
      <c r="AIR11" s="328"/>
      <c r="AIS11" s="328"/>
      <c r="AIT11" s="328"/>
      <c r="AIU11" s="328"/>
      <c r="AIV11" s="328"/>
      <c r="AIW11" s="328"/>
      <c r="AIX11" s="328"/>
      <c r="AIY11" s="328"/>
      <c r="AIZ11" s="328"/>
      <c r="AJA11" s="328"/>
      <c r="AJB11" s="328"/>
      <c r="AJC11" s="328"/>
      <c r="AJD11" s="328"/>
      <c r="AJE11" s="328"/>
      <c r="AJF11" s="328"/>
      <c r="AJG11" s="328"/>
      <c r="AJH11" s="328"/>
      <c r="AJI11" s="328"/>
      <c r="AJJ11" s="328"/>
      <c r="AJK11" s="328"/>
      <c r="AJL11" s="328"/>
      <c r="AJM11" s="328"/>
      <c r="AJN11" s="328"/>
      <c r="AJO11" s="328"/>
      <c r="AJP11" s="328"/>
      <c r="AJQ11" s="328"/>
      <c r="AJR11" s="328"/>
      <c r="AJS11" s="328"/>
      <c r="AJT11" s="328"/>
      <c r="AJU11" s="328"/>
      <c r="AJV11" s="328"/>
      <c r="AJW11" s="328"/>
      <c r="AJX11" s="328"/>
      <c r="AJY11" s="328"/>
      <c r="AJZ11" s="328"/>
      <c r="AKA11" s="328"/>
      <c r="AKB11" s="328"/>
      <c r="AKC11" s="328"/>
      <c r="AKD11" s="328"/>
      <c r="AKE11" s="328"/>
      <c r="AKF11" s="328"/>
      <c r="AKG11" s="328"/>
      <c r="AKH11" s="328"/>
      <c r="AKI11" s="328"/>
      <c r="AKJ11" s="328"/>
      <c r="AKK11" s="328"/>
      <c r="AKL11" s="328"/>
      <c r="AKM11" s="328"/>
      <c r="AKN11" s="328"/>
      <c r="AKO11" s="328"/>
      <c r="AKP11" s="328"/>
      <c r="AKQ11" s="328"/>
      <c r="AKR11" s="328"/>
      <c r="AKS11" s="328"/>
      <c r="AKT11" s="328"/>
      <c r="AKU11" s="328"/>
      <c r="AKV11" s="328"/>
      <c r="AKW11" s="328"/>
      <c r="AKX11" s="328"/>
      <c r="AKY11" s="328"/>
      <c r="AKZ11" s="328"/>
      <c r="ALA11" s="328"/>
      <c r="ALB11" s="328"/>
      <c r="ALC11" s="328"/>
      <c r="ALD11" s="328"/>
      <c r="ALE11" s="328"/>
      <c r="ALF11" s="328"/>
      <c r="ALG11" s="328"/>
      <c r="ALH11" s="328"/>
      <c r="ALI11" s="328"/>
      <c r="ALJ11" s="328"/>
      <c r="ALK11" s="328"/>
      <c r="ALL11" s="328"/>
      <c r="ALM11" s="328"/>
      <c r="ALN11" s="328"/>
      <c r="ALO11" s="328"/>
      <c r="ALP11" s="328"/>
      <c r="ALQ11" s="328"/>
      <c r="ALR11" s="328"/>
      <c r="ALS11" s="328"/>
      <c r="ALT11" s="328"/>
      <c r="ALU11" s="328"/>
      <c r="ALV11" s="328"/>
      <c r="ALW11" s="328"/>
      <c r="ALX11" s="328"/>
      <c r="ALY11" s="328"/>
      <c r="ALZ11" s="328"/>
      <c r="AMA11" s="328"/>
      <c r="AMB11" s="328"/>
      <c r="AMC11" s="328"/>
      <c r="AMD11" s="328"/>
      <c r="AME11" s="328"/>
      <c r="AMF11" s="328"/>
      <c r="AMG11" s="328"/>
      <c r="AMH11" s="328"/>
      <c r="AMI11" s="328"/>
      <c r="AMJ11" s="328"/>
      <c r="AMK11" s="328"/>
      <c r="AML11" s="328"/>
      <c r="AMM11" s="328"/>
      <c r="AMN11" s="328"/>
      <c r="AMO11" s="328"/>
      <c r="AMP11" s="328"/>
      <c r="AMQ11" s="328"/>
      <c r="AMR11" s="328"/>
      <c r="AMS11" s="328"/>
      <c r="AMT11" s="328"/>
      <c r="AMU11" s="328"/>
      <c r="AMV11" s="328"/>
      <c r="AMW11" s="328"/>
      <c r="AMX11" s="328"/>
      <c r="AMY11" s="328"/>
      <c r="AMZ11" s="328"/>
      <c r="ANA11" s="328"/>
      <c r="ANB11" s="328"/>
      <c r="ANC11" s="328"/>
      <c r="AND11" s="328"/>
      <c r="ANE11" s="328"/>
      <c r="ANF11" s="328"/>
      <c r="ANG11" s="328"/>
      <c r="ANH11" s="328"/>
      <c r="ANI11" s="328"/>
      <c r="ANJ11" s="328"/>
      <c r="ANK11" s="328"/>
      <c r="ANL11" s="328"/>
      <c r="ANM11" s="328"/>
      <c r="ANN11" s="328"/>
      <c r="ANO11" s="328"/>
      <c r="ANP11" s="328"/>
      <c r="ANQ11" s="328"/>
      <c r="ANR11" s="328"/>
      <c r="ANS11" s="328"/>
      <c r="ANT11" s="328"/>
      <c r="ANU11" s="328"/>
      <c r="ANV11" s="328"/>
      <c r="ANW11" s="328"/>
      <c r="ANX11" s="328"/>
      <c r="ANY11" s="328"/>
      <c r="ANZ11" s="328"/>
      <c r="AOA11" s="328"/>
      <c r="AOB11" s="328"/>
      <c r="AOC11" s="328"/>
      <c r="AOD11" s="328"/>
      <c r="AOE11" s="328"/>
      <c r="AOF11" s="328"/>
      <c r="AOG11" s="328"/>
      <c r="AOH11" s="328"/>
      <c r="AOI11" s="328"/>
      <c r="AOJ11" s="328"/>
      <c r="AOK11" s="328"/>
      <c r="AOL11" s="328"/>
      <c r="AOM11" s="328"/>
      <c r="AON11" s="328"/>
      <c r="AOO11" s="328"/>
      <c r="AOP11" s="328"/>
      <c r="AOQ11" s="328"/>
      <c r="AOR11" s="328"/>
      <c r="AOS11" s="328"/>
      <c r="AOT11" s="328"/>
      <c r="AOU11" s="328"/>
      <c r="AOV11" s="328"/>
      <c r="AOW11" s="328"/>
      <c r="AOX11" s="328"/>
      <c r="AOY11" s="328"/>
      <c r="AOZ11" s="328"/>
      <c r="APA11" s="328"/>
      <c r="APB11" s="328"/>
      <c r="APC11" s="328"/>
      <c r="APD11" s="328"/>
      <c r="APE11" s="328"/>
      <c r="APF11" s="328"/>
      <c r="APG11" s="328"/>
      <c r="APH11" s="328"/>
      <c r="API11" s="328"/>
      <c r="APJ11" s="328"/>
      <c r="APK11" s="328"/>
      <c r="APL11" s="328"/>
      <c r="APM11" s="328"/>
      <c r="APN11" s="328"/>
      <c r="APO11" s="328"/>
      <c r="APP11" s="328"/>
      <c r="APQ11" s="328"/>
      <c r="APR11" s="328"/>
      <c r="APS11" s="328"/>
      <c r="APT11" s="328"/>
      <c r="APU11" s="328"/>
      <c r="APV11" s="328"/>
      <c r="APW11" s="328"/>
      <c r="APX11" s="328"/>
      <c r="APY11" s="328"/>
      <c r="APZ11" s="328"/>
      <c r="AQA11" s="328"/>
      <c r="AQB11" s="328"/>
      <c r="AQC11" s="328"/>
      <c r="AQD11" s="328"/>
      <c r="AQE11" s="328"/>
      <c r="AQF11" s="328"/>
      <c r="AQG11" s="328"/>
      <c r="AQH11" s="328"/>
      <c r="AQI11" s="328"/>
      <c r="AQJ11" s="328"/>
      <c r="AQK11" s="328"/>
      <c r="AQL11" s="328"/>
      <c r="AQM11" s="328"/>
      <c r="AQN11" s="328"/>
      <c r="AQO11" s="328"/>
      <c r="AQP11" s="328"/>
      <c r="AQQ11" s="328"/>
      <c r="AQR11" s="328"/>
      <c r="AQS11" s="328"/>
      <c r="AQT11" s="328"/>
      <c r="AQU11" s="328"/>
      <c r="AQV11" s="328"/>
      <c r="AQW11" s="328"/>
      <c r="AQX11" s="328"/>
      <c r="AQY11" s="328"/>
      <c r="AQZ11" s="328"/>
      <c r="ARA11" s="328"/>
      <c r="ARB11" s="328"/>
      <c r="ARC11" s="328"/>
      <c r="ARD11" s="328"/>
      <c r="ARE11" s="328"/>
      <c r="ARF11" s="328"/>
      <c r="ARG11" s="328"/>
      <c r="ARH11" s="328"/>
      <c r="ARI11" s="328"/>
      <c r="ARJ11" s="328"/>
      <c r="ARK11" s="328"/>
      <c r="ARL11" s="328"/>
      <c r="ARM11" s="328"/>
      <c r="ARN11" s="328"/>
      <c r="ARO11" s="328"/>
      <c r="ARP11" s="328"/>
      <c r="ARQ11" s="328"/>
      <c r="ARR11" s="328"/>
      <c r="ARS11" s="328"/>
      <c r="ART11" s="328"/>
      <c r="ARU11" s="328"/>
      <c r="ARV11" s="328"/>
      <c r="ARW11" s="328"/>
      <c r="ARX11" s="328"/>
      <c r="ARY11" s="328"/>
      <c r="ARZ11" s="328"/>
      <c r="ASA11" s="328"/>
      <c r="ASB11" s="328"/>
      <c r="ASC11" s="328"/>
      <c r="ASD11" s="328"/>
      <c r="ASE11" s="328"/>
      <c r="ASF11" s="328"/>
      <c r="ASG11" s="328"/>
      <c r="ASH11" s="328"/>
      <c r="ASI11" s="328"/>
      <c r="ASJ11" s="328"/>
      <c r="ASK11" s="328"/>
      <c r="ASL11" s="328"/>
      <c r="ASM11" s="328"/>
      <c r="ASN11" s="328"/>
      <c r="ASO11" s="328"/>
      <c r="ASP11" s="328"/>
      <c r="ASQ11" s="328"/>
      <c r="ASR11" s="328"/>
      <c r="ASS11" s="328"/>
      <c r="AST11" s="328"/>
      <c r="ASU11" s="328"/>
      <c r="ASV11" s="328"/>
      <c r="ASW11" s="328"/>
      <c r="ASX11" s="328"/>
      <c r="ASY11" s="328"/>
      <c r="ASZ11" s="328"/>
      <c r="ATA11" s="328"/>
      <c r="ATB11" s="328"/>
      <c r="ATC11" s="328"/>
      <c r="ATD11" s="328"/>
      <c r="ATE11" s="328"/>
      <c r="ATF11" s="328"/>
      <c r="ATG11" s="328"/>
      <c r="ATH11" s="328"/>
      <c r="ATI11" s="328"/>
      <c r="ATJ11" s="328"/>
      <c r="ATK11" s="328"/>
      <c r="ATL11" s="328"/>
      <c r="ATM11" s="328"/>
      <c r="ATN11" s="328"/>
      <c r="ATO11" s="328"/>
      <c r="ATP11" s="328"/>
      <c r="ATQ11" s="328"/>
      <c r="ATR11" s="328"/>
      <c r="ATS11" s="328"/>
      <c r="ATT11" s="328"/>
      <c r="ATU11" s="328"/>
      <c r="ATV11" s="328"/>
      <c r="ATW11" s="328"/>
      <c r="ATX11" s="328"/>
      <c r="ATY11" s="328"/>
      <c r="ATZ11" s="328"/>
      <c r="AUA11" s="328"/>
      <c r="AUB11" s="328"/>
      <c r="AUC11" s="328"/>
      <c r="AUD11" s="328"/>
      <c r="AUE11" s="328"/>
      <c r="AUF11" s="328"/>
      <c r="AUG11" s="328"/>
      <c r="AUH11" s="328"/>
      <c r="AUI11" s="328"/>
      <c r="AUJ11" s="328"/>
      <c r="AUK11" s="328"/>
      <c r="AUL11" s="328"/>
      <c r="AUM11" s="328"/>
      <c r="AUN11" s="328"/>
      <c r="AUO11" s="328"/>
      <c r="AUP11" s="328"/>
      <c r="AUQ11" s="328"/>
      <c r="AUR11" s="328"/>
      <c r="AUS11" s="328"/>
      <c r="AUT11" s="328"/>
      <c r="AUU11" s="328"/>
      <c r="AUV11" s="328"/>
      <c r="AUW11" s="328"/>
      <c r="AUX11" s="328"/>
      <c r="AUY11" s="328"/>
      <c r="AUZ11" s="328"/>
      <c r="AVA11" s="328"/>
      <c r="AVB11" s="328"/>
      <c r="AVC11" s="328"/>
      <c r="AVD11" s="328"/>
      <c r="AVE11" s="328"/>
      <c r="AVF11" s="328"/>
      <c r="AVG11" s="328"/>
      <c r="AVH11" s="328"/>
      <c r="AVI11" s="328"/>
      <c r="AVJ11" s="328"/>
      <c r="AVK11" s="328"/>
      <c r="AVL11" s="328"/>
      <c r="AVM11" s="328"/>
      <c r="AVN11" s="328"/>
      <c r="AVO11" s="328"/>
      <c r="AVP11" s="328"/>
      <c r="AVQ11" s="328"/>
      <c r="AVR11" s="328"/>
      <c r="AVS11" s="328"/>
      <c r="AVT11" s="328"/>
      <c r="AVU11" s="328"/>
      <c r="AVV11" s="328"/>
      <c r="AVW11" s="328"/>
      <c r="AVX11" s="328"/>
      <c r="AVY11" s="328"/>
      <c r="AVZ11" s="328"/>
      <c r="AWA11" s="328"/>
      <c r="AWB11" s="328"/>
      <c r="AWC11" s="328"/>
      <c r="AWD11" s="328"/>
      <c r="AWE11" s="328"/>
      <c r="AWF11" s="328"/>
      <c r="AWG11" s="328"/>
      <c r="AWH11" s="328"/>
      <c r="AWI11" s="328"/>
      <c r="AWJ11" s="328"/>
      <c r="AWK11" s="328"/>
      <c r="AWL11" s="328"/>
      <c r="AWM11" s="328"/>
      <c r="AWN11" s="328"/>
      <c r="AWO11" s="328"/>
      <c r="AWP11" s="328"/>
      <c r="AWQ11" s="328"/>
      <c r="AWR11" s="328"/>
      <c r="AWS11" s="328"/>
      <c r="AWT11" s="328"/>
      <c r="AWU11" s="328"/>
      <c r="AWV11" s="328"/>
      <c r="AWW11" s="328"/>
      <c r="AWX11" s="328"/>
      <c r="AWY11" s="328"/>
      <c r="AWZ11" s="328"/>
      <c r="AXA11" s="328"/>
      <c r="AXB11" s="328"/>
      <c r="AXC11" s="328"/>
      <c r="AXD11" s="328"/>
      <c r="AXE11" s="328"/>
      <c r="AXF11" s="328"/>
      <c r="AXG11" s="328"/>
      <c r="AXH11" s="328"/>
      <c r="AXI11" s="328"/>
      <c r="AXJ11" s="328"/>
      <c r="AXK11" s="328"/>
      <c r="AXL11" s="328"/>
      <c r="AXM11" s="328"/>
      <c r="AXN11" s="328"/>
      <c r="AXO11" s="328"/>
      <c r="AXP11" s="328"/>
      <c r="AXQ11" s="328"/>
      <c r="AXR11" s="328"/>
      <c r="AXS11" s="328"/>
      <c r="AXT11" s="328"/>
      <c r="AXU11" s="328"/>
      <c r="AXV11" s="328"/>
      <c r="AXW11" s="328"/>
      <c r="AXX11" s="328"/>
      <c r="AXY11" s="328"/>
      <c r="AXZ11" s="328"/>
      <c r="AYA11" s="328"/>
      <c r="AYB11" s="328"/>
      <c r="AYC11" s="328"/>
      <c r="AYD11" s="328"/>
      <c r="AYE11" s="328"/>
      <c r="AYF11" s="328"/>
      <c r="AYG11" s="328"/>
      <c r="AYH11" s="328"/>
      <c r="AYI11" s="328"/>
      <c r="AYJ11" s="328"/>
      <c r="AYK11" s="328"/>
      <c r="AYL11" s="328"/>
      <c r="AYM11" s="328"/>
      <c r="AYN11" s="328"/>
      <c r="AYO11" s="328"/>
      <c r="AYP11" s="328"/>
      <c r="AYQ11" s="328"/>
      <c r="AYR11" s="328"/>
      <c r="AYS11" s="328"/>
      <c r="AYT11" s="328"/>
      <c r="AYU11" s="328"/>
      <c r="AYV11" s="328"/>
      <c r="AYW11" s="328"/>
      <c r="AYX11" s="328"/>
      <c r="AYY11" s="328"/>
      <c r="AYZ11" s="328"/>
      <c r="AZA11" s="328"/>
      <c r="AZB11" s="328"/>
      <c r="AZC11" s="328"/>
      <c r="AZD11" s="328"/>
      <c r="AZE11" s="328"/>
      <c r="AZF11" s="328"/>
      <c r="AZG11" s="328"/>
      <c r="AZH11" s="328"/>
      <c r="AZI11" s="328"/>
      <c r="AZJ11" s="328"/>
      <c r="AZK11" s="328"/>
      <c r="AZL11" s="328"/>
      <c r="AZM11" s="328"/>
      <c r="AZN11" s="328"/>
      <c r="AZO11" s="328"/>
      <c r="AZP11" s="328"/>
      <c r="AZQ11" s="328"/>
      <c r="AZR11" s="328"/>
      <c r="AZS11" s="328"/>
      <c r="AZT11" s="328"/>
      <c r="AZU11" s="328"/>
      <c r="AZV11" s="328"/>
      <c r="AZW11" s="328"/>
      <c r="AZX11" s="328"/>
      <c r="AZY11" s="328"/>
      <c r="AZZ11" s="328"/>
      <c r="BAA11" s="328"/>
      <c r="BAB11" s="328"/>
      <c r="BAC11" s="328"/>
      <c r="BAD11" s="328"/>
      <c r="BAE11" s="328"/>
      <c r="BAF11" s="328"/>
      <c r="BAG11" s="328"/>
      <c r="BAH11" s="328"/>
      <c r="BAI11" s="328"/>
      <c r="BAJ11" s="328"/>
      <c r="BAK11" s="328"/>
      <c r="BAL11" s="328"/>
      <c r="BAM11" s="328"/>
      <c r="BAN11" s="328"/>
      <c r="BAO11" s="328"/>
      <c r="BAP11" s="328"/>
      <c r="BAQ11" s="328"/>
      <c r="BAR11" s="328"/>
      <c r="BAS11" s="328"/>
      <c r="BAT11" s="328"/>
      <c r="BAU11" s="328"/>
      <c r="BAV11" s="328"/>
      <c r="BAW11" s="328"/>
      <c r="BAX11" s="328"/>
      <c r="BAY11" s="328"/>
      <c r="BAZ11" s="328"/>
      <c r="BBA11" s="328"/>
      <c r="BBB11" s="328"/>
      <c r="BBC11" s="328"/>
      <c r="BBD11" s="328"/>
      <c r="BBE11" s="328"/>
      <c r="BBF11" s="328"/>
      <c r="BBG11" s="328"/>
      <c r="BBH11" s="328"/>
      <c r="BBI11" s="328"/>
      <c r="BBJ11" s="328"/>
      <c r="BBK11" s="328"/>
      <c r="BBL11" s="328"/>
      <c r="BBM11" s="328"/>
      <c r="BBN11" s="328"/>
      <c r="BBO11" s="328"/>
      <c r="BBP11" s="328"/>
      <c r="BBQ11" s="328"/>
      <c r="BBR11" s="328"/>
      <c r="BBS11" s="328"/>
      <c r="BBT11" s="328"/>
      <c r="BBU11" s="328"/>
      <c r="BBV11" s="328"/>
      <c r="BBW11" s="328"/>
      <c r="BBX11" s="328"/>
      <c r="BBY11" s="328"/>
      <c r="BBZ11" s="328"/>
      <c r="BCA11" s="328"/>
      <c r="BCB11" s="328"/>
      <c r="BCC11" s="328"/>
      <c r="BCD11" s="328"/>
      <c r="BCE11" s="328"/>
      <c r="BCF11" s="328"/>
      <c r="BCG11" s="328"/>
      <c r="BCH11" s="328"/>
      <c r="BCI11" s="328"/>
      <c r="BCJ11" s="328"/>
      <c r="BCK11" s="328"/>
      <c r="BCL11" s="328"/>
      <c r="BCM11" s="328"/>
      <c r="BCN11" s="328"/>
      <c r="BCO11" s="328"/>
      <c r="BCP11" s="328"/>
      <c r="BCQ11" s="328"/>
      <c r="BCR11" s="328"/>
      <c r="BCS11" s="328"/>
      <c r="BCT11" s="328"/>
      <c r="BCU11" s="328"/>
      <c r="BCV11" s="328"/>
      <c r="BCW11" s="328"/>
      <c r="BCX11" s="328"/>
      <c r="BCY11" s="328"/>
      <c r="BCZ11" s="328"/>
      <c r="BDA11" s="328"/>
      <c r="BDB11" s="328"/>
      <c r="BDC11" s="328"/>
      <c r="BDD11" s="328"/>
      <c r="BDE11" s="328"/>
      <c r="BDF11" s="328"/>
      <c r="BDG11" s="328"/>
      <c r="BDH11" s="328"/>
      <c r="BDI11" s="328"/>
      <c r="BDJ11" s="328"/>
      <c r="BDK11" s="328"/>
      <c r="BDL11" s="328"/>
      <c r="BDM11" s="328"/>
      <c r="BDN11" s="328"/>
      <c r="BDO11" s="328"/>
      <c r="BDP11" s="328"/>
      <c r="BDQ11" s="328"/>
      <c r="BDR11" s="328"/>
      <c r="BDS11" s="328"/>
      <c r="BDT11" s="328"/>
      <c r="BDU11" s="328"/>
      <c r="BDV11" s="328"/>
      <c r="BDW11" s="328"/>
      <c r="BDX11" s="328"/>
      <c r="BDY11" s="328"/>
      <c r="BDZ11" s="328"/>
      <c r="BEA11" s="328"/>
      <c r="BEB11" s="328"/>
      <c r="BEC11" s="328"/>
      <c r="BED11" s="328"/>
      <c r="BEE11" s="328"/>
      <c r="BEF11" s="328"/>
      <c r="BEG11" s="328"/>
      <c r="BEH11" s="328"/>
      <c r="BEI11" s="328"/>
      <c r="BEJ11" s="328"/>
      <c r="BEK11" s="328"/>
      <c r="BEL11" s="328"/>
      <c r="BEM11" s="328"/>
      <c r="BEN11" s="328"/>
      <c r="BEO11" s="328"/>
      <c r="BEP11" s="328"/>
      <c r="BEQ11" s="328"/>
      <c r="BER11" s="328"/>
      <c r="BES11" s="328"/>
      <c r="BET11" s="328"/>
      <c r="BEU11" s="328"/>
      <c r="BEV11" s="328"/>
      <c r="BEW11" s="328"/>
      <c r="BEX11" s="328"/>
      <c r="BEY11" s="328"/>
      <c r="BEZ11" s="328"/>
      <c r="BFA11" s="328"/>
      <c r="BFB11" s="328"/>
      <c r="BFC11" s="328"/>
      <c r="BFD11" s="328"/>
      <c r="BFE11" s="328"/>
      <c r="BFF11" s="328"/>
      <c r="BFG11" s="328"/>
      <c r="BFH11" s="328"/>
      <c r="BFI11" s="328"/>
      <c r="BFJ11" s="328"/>
      <c r="BFK11" s="328"/>
      <c r="BFL11" s="328"/>
      <c r="BFM11" s="328"/>
    </row>
    <row r="12" spans="1:1521" s="263" customFormat="1" ht="12" customHeight="1">
      <c r="A12" s="489"/>
      <c r="B12" s="490"/>
      <c r="C12" s="321"/>
      <c r="D12" s="322"/>
      <c r="E12" s="255"/>
      <c r="F12" s="323"/>
      <c r="G12" s="257"/>
      <c r="H12" s="257"/>
      <c r="I12" s="257"/>
      <c r="J12" s="257"/>
      <c r="K12" s="257"/>
      <c r="L12" s="257"/>
      <c r="M12" s="257"/>
      <c r="N12" s="257"/>
      <c r="O12" s="257"/>
      <c r="P12" s="257"/>
      <c r="Q12" s="258"/>
      <c r="R12" s="324"/>
      <c r="S12" s="258"/>
      <c r="T12" s="258"/>
      <c r="U12" s="258"/>
      <c r="V12" s="258"/>
      <c r="W12" s="258"/>
      <c r="X12" s="258"/>
      <c r="Y12" s="258"/>
      <c r="Z12" s="258"/>
      <c r="AA12" s="258"/>
      <c r="AB12" s="258"/>
      <c r="AC12" s="258"/>
      <c r="AD12" s="258"/>
      <c r="AE12" s="258"/>
      <c r="AF12" s="331" t="str">
        <f t="shared" si="0"/>
        <v/>
      </c>
      <c r="AG12" s="332" t="str">
        <f t="shared" si="1"/>
        <v/>
      </c>
      <c r="AH12" s="17"/>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H12" s="328"/>
      <c r="EI12" s="328"/>
      <c r="EJ12" s="328"/>
      <c r="EK12" s="328"/>
      <c r="EL12" s="328"/>
      <c r="EM12" s="328"/>
      <c r="EN12" s="328"/>
      <c r="EO12" s="328"/>
      <c r="EP12" s="328"/>
      <c r="EQ12" s="328"/>
      <c r="ER12" s="328"/>
      <c r="ES12" s="328"/>
      <c r="ET12" s="328"/>
      <c r="EU12" s="328"/>
      <c r="EV12" s="328"/>
      <c r="EW12" s="328"/>
      <c r="EX12" s="328"/>
      <c r="EY12" s="328"/>
      <c r="EZ12" s="328"/>
      <c r="FA12" s="328"/>
      <c r="FB12" s="328"/>
      <c r="FC12" s="328"/>
      <c r="FD12" s="328"/>
      <c r="FE12" s="328"/>
      <c r="FF12" s="328"/>
      <c r="FG12" s="328"/>
      <c r="FH12" s="328"/>
      <c r="FI12" s="328"/>
      <c r="FJ12" s="328"/>
      <c r="FK12" s="328"/>
      <c r="FL12" s="328"/>
      <c r="FM12" s="328"/>
      <c r="FN12" s="328"/>
      <c r="FO12" s="328"/>
      <c r="FP12" s="328"/>
      <c r="FQ12" s="328"/>
      <c r="FR12" s="328"/>
      <c r="FS12" s="328"/>
      <c r="FT12" s="328"/>
      <c r="FU12" s="328"/>
      <c r="FV12" s="328"/>
      <c r="FW12" s="328"/>
      <c r="FX12" s="328"/>
      <c r="FY12" s="328"/>
      <c r="FZ12" s="328"/>
      <c r="GA12" s="328"/>
      <c r="GB12" s="328"/>
      <c r="GC12" s="328"/>
      <c r="GD12" s="328"/>
      <c r="GE12" s="328"/>
      <c r="GF12" s="328"/>
      <c r="GG12" s="328"/>
      <c r="GH12" s="328"/>
      <c r="GI12" s="328"/>
      <c r="GJ12" s="328"/>
      <c r="GK12" s="328"/>
      <c r="GL12" s="328"/>
      <c r="GM12" s="328"/>
      <c r="GN12" s="328"/>
      <c r="GO12" s="328"/>
      <c r="GP12" s="328"/>
      <c r="GQ12" s="328"/>
      <c r="GR12" s="328"/>
      <c r="GS12" s="328"/>
      <c r="GT12" s="328"/>
      <c r="GU12" s="328"/>
      <c r="GV12" s="328"/>
      <c r="GW12" s="328"/>
      <c r="GX12" s="328"/>
      <c r="GY12" s="328"/>
      <c r="GZ12" s="328"/>
      <c r="HA12" s="328"/>
      <c r="HB12" s="328"/>
      <c r="HC12" s="328"/>
      <c r="HD12" s="328"/>
      <c r="HE12" s="328"/>
      <c r="HF12" s="328"/>
      <c r="HG12" s="328"/>
      <c r="HH12" s="328"/>
      <c r="HI12" s="328"/>
      <c r="HJ12" s="328"/>
      <c r="HK12" s="328"/>
      <c r="HL12" s="328"/>
      <c r="HM12" s="328"/>
      <c r="HN12" s="328"/>
      <c r="HO12" s="328"/>
      <c r="HP12" s="328"/>
      <c r="HQ12" s="328"/>
      <c r="HR12" s="328"/>
      <c r="HS12" s="328"/>
      <c r="HT12" s="328"/>
      <c r="HU12" s="328"/>
      <c r="HV12" s="328"/>
      <c r="HW12" s="328"/>
      <c r="HX12" s="328"/>
      <c r="HY12" s="328"/>
      <c r="HZ12" s="328"/>
      <c r="IA12" s="328"/>
      <c r="IB12" s="328"/>
      <c r="IC12" s="328"/>
      <c r="ID12" s="328"/>
      <c r="IE12" s="328"/>
      <c r="IF12" s="328"/>
      <c r="IG12" s="328"/>
      <c r="IH12" s="328"/>
      <c r="II12" s="328"/>
      <c r="IJ12" s="328"/>
      <c r="IK12" s="328"/>
      <c r="IL12" s="328"/>
      <c r="IM12" s="328"/>
      <c r="IN12" s="328"/>
      <c r="IO12" s="328"/>
      <c r="IP12" s="328"/>
      <c r="IQ12" s="328"/>
      <c r="IR12" s="328"/>
      <c r="IS12" s="328"/>
      <c r="IT12" s="328"/>
      <c r="IU12" s="328"/>
      <c r="IV12" s="328"/>
      <c r="IW12" s="328"/>
      <c r="IX12" s="328"/>
      <c r="IY12" s="328"/>
      <c r="IZ12" s="328"/>
      <c r="JA12" s="328"/>
      <c r="JB12" s="328"/>
      <c r="JC12" s="328"/>
      <c r="JD12" s="328"/>
      <c r="JE12" s="328"/>
      <c r="JF12" s="328"/>
      <c r="JG12" s="328"/>
      <c r="JH12" s="328"/>
      <c r="JI12" s="328"/>
      <c r="JJ12" s="328"/>
      <c r="JK12" s="328"/>
      <c r="JL12" s="328"/>
      <c r="JM12" s="328"/>
      <c r="JN12" s="328"/>
      <c r="JO12" s="328"/>
      <c r="JP12" s="328"/>
      <c r="JQ12" s="328"/>
      <c r="JR12" s="328"/>
      <c r="JS12" s="328"/>
      <c r="JT12" s="328"/>
      <c r="JU12" s="328"/>
      <c r="JV12" s="328"/>
      <c r="JW12" s="328"/>
      <c r="JX12" s="328"/>
      <c r="JY12" s="328"/>
      <c r="JZ12" s="328"/>
      <c r="KA12" s="328"/>
      <c r="KB12" s="328"/>
      <c r="KC12" s="328"/>
      <c r="KD12" s="328"/>
      <c r="KE12" s="328"/>
      <c r="KF12" s="328"/>
      <c r="KG12" s="328"/>
      <c r="KH12" s="328"/>
      <c r="KI12" s="328"/>
      <c r="KJ12" s="328"/>
      <c r="KK12" s="328"/>
      <c r="KL12" s="328"/>
      <c r="KM12" s="328"/>
      <c r="KN12" s="328"/>
      <c r="KO12" s="328"/>
      <c r="KP12" s="328"/>
      <c r="KQ12" s="328"/>
      <c r="KR12" s="328"/>
      <c r="KS12" s="328"/>
      <c r="KT12" s="328"/>
      <c r="KU12" s="328"/>
      <c r="KV12" s="328"/>
      <c r="KW12" s="328"/>
      <c r="KX12" s="328"/>
      <c r="KY12" s="328"/>
      <c r="KZ12" s="328"/>
      <c r="LA12" s="328"/>
      <c r="LB12" s="328"/>
      <c r="LC12" s="328"/>
      <c r="LD12" s="328"/>
      <c r="LE12" s="328"/>
      <c r="LF12" s="328"/>
      <c r="LG12" s="328"/>
      <c r="LH12" s="328"/>
      <c r="LI12" s="328"/>
      <c r="LJ12" s="328"/>
      <c r="LK12" s="328"/>
      <c r="LL12" s="328"/>
      <c r="LM12" s="328"/>
      <c r="LN12" s="328"/>
      <c r="LO12" s="328"/>
      <c r="LP12" s="328"/>
      <c r="LQ12" s="328"/>
      <c r="LR12" s="328"/>
      <c r="LS12" s="328"/>
      <c r="LT12" s="328"/>
      <c r="LU12" s="328"/>
      <c r="LV12" s="328"/>
      <c r="LW12" s="328"/>
      <c r="LX12" s="328"/>
      <c r="LY12" s="328"/>
      <c r="LZ12" s="328"/>
      <c r="MA12" s="328"/>
      <c r="MB12" s="328"/>
      <c r="MC12" s="328"/>
      <c r="MD12" s="328"/>
      <c r="ME12" s="328"/>
      <c r="MF12" s="328"/>
      <c r="MG12" s="328"/>
      <c r="MH12" s="328"/>
      <c r="MI12" s="328"/>
      <c r="MJ12" s="328"/>
      <c r="MK12" s="328"/>
      <c r="ML12" s="328"/>
      <c r="MM12" s="328"/>
      <c r="MN12" s="328"/>
      <c r="MO12" s="328"/>
      <c r="MP12" s="328"/>
      <c r="MQ12" s="328"/>
      <c r="MR12" s="328"/>
      <c r="MS12" s="328"/>
      <c r="MT12" s="328"/>
      <c r="MU12" s="328"/>
      <c r="MV12" s="328"/>
      <c r="MW12" s="328"/>
      <c r="MX12" s="328"/>
      <c r="MY12" s="328"/>
      <c r="MZ12" s="328"/>
      <c r="NA12" s="328"/>
      <c r="NB12" s="328"/>
      <c r="NC12" s="328"/>
      <c r="ND12" s="328"/>
      <c r="NE12" s="328"/>
      <c r="NF12" s="328"/>
      <c r="NG12" s="328"/>
      <c r="NH12" s="328"/>
      <c r="NI12" s="328"/>
      <c r="NJ12" s="328"/>
      <c r="NK12" s="328"/>
      <c r="NL12" s="328"/>
      <c r="NM12" s="328"/>
      <c r="NN12" s="328"/>
      <c r="NO12" s="328"/>
      <c r="NP12" s="328"/>
      <c r="NQ12" s="328"/>
      <c r="NR12" s="328"/>
      <c r="NS12" s="328"/>
      <c r="NT12" s="328"/>
      <c r="NU12" s="328"/>
      <c r="NV12" s="328"/>
      <c r="NW12" s="328"/>
      <c r="NX12" s="328"/>
      <c r="NY12" s="328"/>
      <c r="NZ12" s="328"/>
      <c r="OA12" s="328"/>
      <c r="OB12" s="328"/>
      <c r="OC12" s="328"/>
      <c r="OD12" s="328"/>
      <c r="OE12" s="328"/>
      <c r="OF12" s="328"/>
      <c r="OG12" s="328"/>
      <c r="OH12" s="328"/>
      <c r="OI12" s="328"/>
      <c r="OJ12" s="328"/>
      <c r="OK12" s="328"/>
      <c r="OL12" s="328"/>
      <c r="OM12" s="328"/>
      <c r="ON12" s="328"/>
      <c r="OO12" s="328"/>
      <c r="OP12" s="328"/>
      <c r="OQ12" s="328"/>
      <c r="OR12" s="328"/>
      <c r="OS12" s="328"/>
      <c r="OT12" s="328"/>
      <c r="OU12" s="328"/>
      <c r="OV12" s="328"/>
      <c r="OW12" s="328"/>
      <c r="OX12" s="328"/>
      <c r="OY12" s="328"/>
      <c r="OZ12" s="328"/>
      <c r="PA12" s="328"/>
      <c r="PB12" s="328"/>
      <c r="PC12" s="328"/>
      <c r="PD12" s="328"/>
      <c r="PE12" s="328"/>
      <c r="PF12" s="328"/>
      <c r="PG12" s="328"/>
      <c r="PH12" s="328"/>
      <c r="PI12" s="328"/>
      <c r="PJ12" s="328"/>
      <c r="PK12" s="328"/>
      <c r="PL12" s="328"/>
      <c r="PM12" s="328"/>
      <c r="PN12" s="328"/>
      <c r="PO12" s="328"/>
      <c r="PP12" s="328"/>
      <c r="PQ12" s="328"/>
      <c r="PR12" s="328"/>
      <c r="PS12" s="328"/>
      <c r="PT12" s="328"/>
      <c r="PU12" s="328"/>
      <c r="PV12" s="328"/>
      <c r="PW12" s="328"/>
      <c r="PX12" s="328"/>
      <c r="PY12" s="328"/>
      <c r="PZ12" s="328"/>
      <c r="QA12" s="328"/>
      <c r="QB12" s="328"/>
      <c r="QC12" s="328"/>
      <c r="QD12" s="328"/>
      <c r="QE12" s="328"/>
      <c r="QF12" s="328"/>
      <c r="QG12" s="328"/>
      <c r="QH12" s="328"/>
      <c r="QI12" s="328"/>
      <c r="QJ12" s="328"/>
      <c r="QK12" s="328"/>
      <c r="QL12" s="328"/>
      <c r="QM12" s="328"/>
      <c r="QN12" s="328"/>
      <c r="QO12" s="328"/>
      <c r="QP12" s="328"/>
      <c r="QQ12" s="328"/>
      <c r="QR12" s="328"/>
      <c r="QS12" s="328"/>
      <c r="QT12" s="328"/>
      <c r="QU12" s="328"/>
      <c r="QV12" s="328"/>
      <c r="QW12" s="328"/>
      <c r="QX12" s="328"/>
      <c r="QY12" s="328"/>
      <c r="QZ12" s="328"/>
      <c r="RA12" s="328"/>
      <c r="RB12" s="328"/>
      <c r="RC12" s="328"/>
      <c r="RD12" s="328"/>
      <c r="RE12" s="328"/>
      <c r="RF12" s="328"/>
      <c r="RG12" s="328"/>
      <c r="RH12" s="328"/>
      <c r="RI12" s="328"/>
      <c r="RJ12" s="328"/>
      <c r="RK12" s="328"/>
      <c r="RL12" s="328"/>
      <c r="RM12" s="328"/>
      <c r="RN12" s="328"/>
      <c r="RO12" s="328"/>
      <c r="RP12" s="328"/>
      <c r="RQ12" s="328"/>
      <c r="RR12" s="328"/>
      <c r="RS12" s="328"/>
      <c r="RT12" s="328"/>
      <c r="RU12" s="328"/>
      <c r="RV12" s="328"/>
      <c r="RW12" s="328"/>
      <c r="RX12" s="328"/>
      <c r="RY12" s="328"/>
      <c r="RZ12" s="328"/>
      <c r="SA12" s="328"/>
      <c r="SB12" s="328"/>
      <c r="SC12" s="328"/>
      <c r="SD12" s="328"/>
      <c r="SE12" s="328"/>
      <c r="SF12" s="328"/>
      <c r="SG12" s="328"/>
      <c r="SH12" s="328"/>
      <c r="SI12" s="328"/>
      <c r="SJ12" s="328"/>
      <c r="SK12" s="328"/>
      <c r="SL12" s="328"/>
      <c r="SM12" s="328"/>
      <c r="SN12" s="328"/>
      <c r="SO12" s="328"/>
      <c r="SP12" s="328"/>
      <c r="SQ12" s="328"/>
      <c r="SR12" s="328"/>
      <c r="SS12" s="328"/>
      <c r="ST12" s="328"/>
      <c r="SU12" s="328"/>
      <c r="SV12" s="328"/>
      <c r="SW12" s="328"/>
      <c r="SX12" s="328"/>
      <c r="SY12" s="328"/>
      <c r="SZ12" s="328"/>
      <c r="TA12" s="328"/>
      <c r="TB12" s="328"/>
      <c r="TC12" s="328"/>
      <c r="TD12" s="328"/>
      <c r="TE12" s="328"/>
      <c r="TF12" s="328"/>
      <c r="TG12" s="328"/>
      <c r="TH12" s="328"/>
      <c r="TI12" s="328"/>
      <c r="TJ12" s="328"/>
      <c r="TK12" s="328"/>
      <c r="TL12" s="328"/>
      <c r="TM12" s="328"/>
      <c r="TN12" s="328"/>
      <c r="TO12" s="328"/>
      <c r="TP12" s="328"/>
      <c r="TQ12" s="328"/>
      <c r="TR12" s="328"/>
      <c r="TS12" s="328"/>
      <c r="TT12" s="328"/>
      <c r="TU12" s="328"/>
      <c r="TV12" s="328"/>
      <c r="TW12" s="328"/>
      <c r="TX12" s="328"/>
      <c r="TY12" s="328"/>
      <c r="TZ12" s="328"/>
      <c r="UA12" s="328"/>
      <c r="UB12" s="328"/>
      <c r="UC12" s="328"/>
      <c r="UD12" s="328"/>
      <c r="UE12" s="328"/>
      <c r="UF12" s="328"/>
      <c r="UG12" s="328"/>
      <c r="UH12" s="328"/>
      <c r="UI12" s="328"/>
      <c r="UJ12" s="328"/>
      <c r="UK12" s="328"/>
      <c r="UL12" s="328"/>
      <c r="UM12" s="328"/>
      <c r="UN12" s="328"/>
      <c r="UO12" s="328"/>
      <c r="UP12" s="328"/>
      <c r="UQ12" s="328"/>
      <c r="UR12" s="328"/>
      <c r="US12" s="328"/>
      <c r="UT12" s="328"/>
      <c r="UU12" s="328"/>
      <c r="UV12" s="328"/>
      <c r="UW12" s="328"/>
      <c r="UX12" s="328"/>
      <c r="UY12" s="328"/>
      <c r="UZ12" s="328"/>
      <c r="VA12" s="328"/>
      <c r="VB12" s="328"/>
      <c r="VC12" s="328"/>
      <c r="VD12" s="328"/>
      <c r="VE12" s="328"/>
      <c r="VF12" s="328"/>
      <c r="VG12" s="328"/>
      <c r="VH12" s="328"/>
      <c r="VI12" s="328"/>
      <c r="VJ12" s="328"/>
      <c r="VK12" s="328"/>
      <c r="VL12" s="328"/>
      <c r="VM12" s="328"/>
      <c r="VN12" s="328"/>
      <c r="VO12" s="328"/>
      <c r="VP12" s="328"/>
      <c r="VQ12" s="328"/>
      <c r="VR12" s="328"/>
      <c r="VS12" s="328"/>
      <c r="VT12" s="328"/>
      <c r="VU12" s="328"/>
      <c r="VV12" s="328"/>
      <c r="VW12" s="328"/>
      <c r="VX12" s="328"/>
      <c r="VY12" s="328"/>
      <c r="VZ12" s="328"/>
      <c r="WA12" s="328"/>
      <c r="WB12" s="328"/>
      <c r="WC12" s="328"/>
      <c r="WD12" s="328"/>
      <c r="WE12" s="328"/>
      <c r="WF12" s="328"/>
      <c r="WG12" s="328"/>
      <c r="WH12" s="328"/>
      <c r="WI12" s="328"/>
      <c r="WJ12" s="328"/>
      <c r="WK12" s="328"/>
      <c r="WL12" s="328"/>
      <c r="WM12" s="328"/>
      <c r="WN12" s="328"/>
      <c r="WO12" s="328"/>
      <c r="WP12" s="328"/>
      <c r="WQ12" s="328"/>
      <c r="WR12" s="328"/>
      <c r="WS12" s="328"/>
      <c r="WT12" s="328"/>
      <c r="WU12" s="328"/>
      <c r="WV12" s="328"/>
      <c r="WW12" s="328"/>
      <c r="WX12" s="328"/>
      <c r="WY12" s="328"/>
      <c r="WZ12" s="328"/>
      <c r="XA12" s="328"/>
      <c r="XB12" s="328"/>
      <c r="XC12" s="328"/>
      <c r="XD12" s="328"/>
      <c r="XE12" s="328"/>
      <c r="XF12" s="328"/>
      <c r="XG12" s="328"/>
      <c r="XH12" s="328"/>
      <c r="XI12" s="328"/>
      <c r="XJ12" s="328"/>
      <c r="XK12" s="328"/>
      <c r="XL12" s="328"/>
      <c r="XM12" s="328"/>
      <c r="XN12" s="328"/>
      <c r="XO12" s="328"/>
      <c r="XP12" s="328"/>
      <c r="XQ12" s="328"/>
      <c r="XR12" s="328"/>
      <c r="XS12" s="328"/>
      <c r="XT12" s="328"/>
      <c r="XU12" s="328"/>
      <c r="XV12" s="328"/>
      <c r="XW12" s="328"/>
      <c r="XX12" s="328"/>
      <c r="XY12" s="328"/>
      <c r="XZ12" s="328"/>
      <c r="YA12" s="328"/>
      <c r="YB12" s="328"/>
      <c r="YC12" s="328"/>
      <c r="YD12" s="328"/>
      <c r="YE12" s="328"/>
      <c r="YF12" s="328"/>
      <c r="YG12" s="328"/>
      <c r="YH12" s="328"/>
      <c r="YI12" s="328"/>
      <c r="YJ12" s="328"/>
      <c r="YK12" s="328"/>
      <c r="YL12" s="328"/>
      <c r="YM12" s="328"/>
      <c r="YN12" s="328"/>
      <c r="YO12" s="328"/>
      <c r="YP12" s="328"/>
      <c r="YQ12" s="328"/>
      <c r="YR12" s="328"/>
      <c r="YS12" s="328"/>
      <c r="YT12" s="328"/>
      <c r="YU12" s="328"/>
      <c r="YV12" s="328"/>
      <c r="YW12" s="328"/>
      <c r="YX12" s="328"/>
      <c r="YY12" s="328"/>
      <c r="YZ12" s="328"/>
      <c r="ZA12" s="328"/>
      <c r="ZB12" s="328"/>
      <c r="ZC12" s="328"/>
      <c r="ZD12" s="328"/>
      <c r="ZE12" s="328"/>
      <c r="ZF12" s="328"/>
      <c r="ZG12" s="328"/>
      <c r="ZH12" s="328"/>
      <c r="ZI12" s="328"/>
      <c r="ZJ12" s="328"/>
      <c r="ZK12" s="328"/>
      <c r="ZL12" s="328"/>
      <c r="ZM12" s="328"/>
      <c r="ZN12" s="328"/>
      <c r="ZO12" s="328"/>
      <c r="ZP12" s="328"/>
      <c r="ZQ12" s="328"/>
      <c r="ZR12" s="328"/>
      <c r="ZS12" s="328"/>
      <c r="ZT12" s="328"/>
      <c r="ZU12" s="328"/>
      <c r="ZV12" s="328"/>
      <c r="ZW12" s="328"/>
      <c r="ZX12" s="328"/>
      <c r="ZY12" s="328"/>
      <c r="ZZ12" s="328"/>
      <c r="AAA12" s="328"/>
      <c r="AAB12" s="328"/>
      <c r="AAC12" s="328"/>
      <c r="AAD12" s="328"/>
      <c r="AAE12" s="328"/>
      <c r="AAF12" s="328"/>
      <c r="AAG12" s="328"/>
      <c r="AAH12" s="328"/>
      <c r="AAI12" s="328"/>
      <c r="AAJ12" s="328"/>
      <c r="AAK12" s="328"/>
      <c r="AAL12" s="328"/>
      <c r="AAM12" s="328"/>
      <c r="AAN12" s="328"/>
      <c r="AAO12" s="328"/>
      <c r="AAP12" s="328"/>
      <c r="AAQ12" s="328"/>
      <c r="AAR12" s="328"/>
      <c r="AAS12" s="328"/>
      <c r="AAT12" s="328"/>
      <c r="AAU12" s="328"/>
      <c r="AAV12" s="328"/>
      <c r="AAW12" s="328"/>
      <c r="AAX12" s="328"/>
      <c r="AAY12" s="328"/>
      <c r="AAZ12" s="328"/>
      <c r="ABA12" s="328"/>
      <c r="ABB12" s="328"/>
      <c r="ABC12" s="328"/>
      <c r="ABD12" s="328"/>
      <c r="ABE12" s="328"/>
      <c r="ABF12" s="328"/>
      <c r="ABG12" s="328"/>
      <c r="ABH12" s="328"/>
      <c r="ABI12" s="328"/>
      <c r="ABJ12" s="328"/>
      <c r="ABK12" s="328"/>
      <c r="ABL12" s="328"/>
      <c r="ABM12" s="328"/>
      <c r="ABN12" s="328"/>
      <c r="ABO12" s="328"/>
      <c r="ABP12" s="328"/>
      <c r="ABQ12" s="328"/>
      <c r="ABR12" s="328"/>
      <c r="ABS12" s="328"/>
      <c r="ABT12" s="328"/>
      <c r="ABU12" s="328"/>
      <c r="ABV12" s="328"/>
      <c r="ABW12" s="328"/>
      <c r="ABX12" s="328"/>
      <c r="ABY12" s="328"/>
      <c r="ABZ12" s="328"/>
      <c r="ACA12" s="328"/>
      <c r="ACB12" s="328"/>
      <c r="ACC12" s="328"/>
      <c r="ACD12" s="328"/>
      <c r="ACE12" s="328"/>
      <c r="ACF12" s="328"/>
      <c r="ACG12" s="328"/>
      <c r="ACH12" s="328"/>
      <c r="ACI12" s="328"/>
      <c r="ACJ12" s="328"/>
      <c r="ACK12" s="328"/>
      <c r="ACL12" s="328"/>
      <c r="ACM12" s="328"/>
      <c r="ACN12" s="328"/>
      <c r="ACO12" s="328"/>
      <c r="ACP12" s="328"/>
      <c r="ACQ12" s="328"/>
      <c r="ACR12" s="328"/>
      <c r="ACS12" s="328"/>
      <c r="ACT12" s="328"/>
      <c r="ACU12" s="328"/>
      <c r="ACV12" s="328"/>
      <c r="ACW12" s="328"/>
      <c r="ACX12" s="328"/>
      <c r="ACY12" s="328"/>
      <c r="ACZ12" s="328"/>
      <c r="ADA12" s="328"/>
      <c r="ADB12" s="328"/>
      <c r="ADC12" s="328"/>
      <c r="ADD12" s="328"/>
      <c r="ADE12" s="328"/>
      <c r="ADF12" s="328"/>
      <c r="ADG12" s="328"/>
      <c r="ADH12" s="328"/>
      <c r="ADI12" s="328"/>
      <c r="ADJ12" s="328"/>
      <c r="ADK12" s="328"/>
      <c r="ADL12" s="328"/>
      <c r="ADM12" s="328"/>
      <c r="ADN12" s="328"/>
      <c r="ADO12" s="328"/>
      <c r="ADP12" s="328"/>
      <c r="ADQ12" s="328"/>
      <c r="ADR12" s="328"/>
      <c r="ADS12" s="328"/>
      <c r="ADT12" s="328"/>
      <c r="ADU12" s="328"/>
      <c r="ADV12" s="328"/>
      <c r="ADW12" s="328"/>
      <c r="ADX12" s="328"/>
      <c r="ADY12" s="328"/>
      <c r="ADZ12" s="328"/>
      <c r="AEA12" s="328"/>
      <c r="AEB12" s="328"/>
      <c r="AEC12" s="328"/>
      <c r="AED12" s="328"/>
      <c r="AEE12" s="328"/>
      <c r="AEF12" s="328"/>
      <c r="AEG12" s="328"/>
      <c r="AEH12" s="328"/>
      <c r="AEI12" s="328"/>
      <c r="AEJ12" s="328"/>
      <c r="AEK12" s="328"/>
      <c r="AEL12" s="328"/>
      <c r="AEM12" s="328"/>
      <c r="AEN12" s="328"/>
      <c r="AEO12" s="328"/>
      <c r="AEP12" s="328"/>
      <c r="AEQ12" s="328"/>
      <c r="AER12" s="328"/>
      <c r="AES12" s="328"/>
      <c r="AET12" s="328"/>
      <c r="AEU12" s="328"/>
      <c r="AEV12" s="328"/>
      <c r="AEW12" s="328"/>
      <c r="AEX12" s="328"/>
      <c r="AEY12" s="328"/>
      <c r="AEZ12" s="328"/>
      <c r="AFA12" s="328"/>
      <c r="AFB12" s="328"/>
      <c r="AFC12" s="328"/>
      <c r="AFD12" s="328"/>
      <c r="AFE12" s="328"/>
      <c r="AFF12" s="328"/>
      <c r="AFG12" s="328"/>
      <c r="AFH12" s="328"/>
      <c r="AFI12" s="328"/>
      <c r="AFJ12" s="328"/>
      <c r="AFK12" s="328"/>
      <c r="AFL12" s="328"/>
      <c r="AFM12" s="328"/>
      <c r="AFN12" s="328"/>
      <c r="AFO12" s="328"/>
      <c r="AFP12" s="328"/>
      <c r="AFQ12" s="328"/>
      <c r="AFR12" s="328"/>
      <c r="AFS12" s="328"/>
      <c r="AFT12" s="328"/>
      <c r="AFU12" s="328"/>
      <c r="AFV12" s="328"/>
      <c r="AFW12" s="328"/>
      <c r="AFX12" s="328"/>
      <c r="AFY12" s="328"/>
      <c r="AFZ12" s="328"/>
      <c r="AGA12" s="328"/>
      <c r="AGB12" s="328"/>
      <c r="AGC12" s="328"/>
      <c r="AGD12" s="328"/>
      <c r="AGE12" s="328"/>
      <c r="AGF12" s="328"/>
      <c r="AGG12" s="328"/>
      <c r="AGH12" s="328"/>
      <c r="AGI12" s="328"/>
      <c r="AGJ12" s="328"/>
      <c r="AGK12" s="328"/>
      <c r="AGL12" s="328"/>
      <c r="AGM12" s="328"/>
      <c r="AGN12" s="328"/>
      <c r="AGO12" s="328"/>
      <c r="AGP12" s="328"/>
      <c r="AGQ12" s="328"/>
      <c r="AGR12" s="328"/>
      <c r="AGS12" s="328"/>
      <c r="AGT12" s="328"/>
      <c r="AGU12" s="328"/>
      <c r="AGV12" s="328"/>
      <c r="AGW12" s="328"/>
      <c r="AGX12" s="328"/>
      <c r="AGY12" s="328"/>
      <c r="AGZ12" s="328"/>
      <c r="AHA12" s="328"/>
      <c r="AHB12" s="328"/>
      <c r="AHC12" s="328"/>
      <c r="AHD12" s="328"/>
      <c r="AHE12" s="328"/>
      <c r="AHF12" s="328"/>
      <c r="AHG12" s="328"/>
      <c r="AHH12" s="328"/>
      <c r="AHI12" s="328"/>
      <c r="AHJ12" s="328"/>
      <c r="AHK12" s="328"/>
      <c r="AHL12" s="328"/>
      <c r="AHM12" s="328"/>
      <c r="AHN12" s="328"/>
      <c r="AHO12" s="328"/>
      <c r="AHP12" s="328"/>
      <c r="AHQ12" s="328"/>
      <c r="AHR12" s="328"/>
      <c r="AHS12" s="328"/>
      <c r="AHT12" s="328"/>
      <c r="AHU12" s="328"/>
      <c r="AHV12" s="328"/>
      <c r="AHW12" s="328"/>
      <c r="AHX12" s="328"/>
      <c r="AHY12" s="328"/>
      <c r="AHZ12" s="328"/>
      <c r="AIA12" s="328"/>
      <c r="AIB12" s="328"/>
      <c r="AIC12" s="328"/>
      <c r="AID12" s="328"/>
      <c r="AIE12" s="328"/>
      <c r="AIF12" s="328"/>
      <c r="AIG12" s="328"/>
      <c r="AIH12" s="328"/>
      <c r="AII12" s="328"/>
      <c r="AIJ12" s="328"/>
      <c r="AIK12" s="328"/>
      <c r="AIL12" s="328"/>
      <c r="AIM12" s="328"/>
      <c r="AIN12" s="328"/>
      <c r="AIO12" s="328"/>
      <c r="AIP12" s="328"/>
      <c r="AIQ12" s="328"/>
      <c r="AIR12" s="328"/>
      <c r="AIS12" s="328"/>
      <c r="AIT12" s="328"/>
      <c r="AIU12" s="328"/>
      <c r="AIV12" s="328"/>
      <c r="AIW12" s="328"/>
      <c r="AIX12" s="328"/>
      <c r="AIY12" s="328"/>
      <c r="AIZ12" s="328"/>
      <c r="AJA12" s="328"/>
      <c r="AJB12" s="328"/>
      <c r="AJC12" s="328"/>
      <c r="AJD12" s="328"/>
      <c r="AJE12" s="328"/>
      <c r="AJF12" s="328"/>
      <c r="AJG12" s="328"/>
      <c r="AJH12" s="328"/>
      <c r="AJI12" s="328"/>
      <c r="AJJ12" s="328"/>
      <c r="AJK12" s="328"/>
      <c r="AJL12" s="328"/>
      <c r="AJM12" s="328"/>
      <c r="AJN12" s="328"/>
      <c r="AJO12" s="328"/>
      <c r="AJP12" s="328"/>
      <c r="AJQ12" s="328"/>
      <c r="AJR12" s="328"/>
      <c r="AJS12" s="328"/>
      <c r="AJT12" s="328"/>
      <c r="AJU12" s="328"/>
      <c r="AJV12" s="328"/>
      <c r="AJW12" s="328"/>
      <c r="AJX12" s="328"/>
      <c r="AJY12" s="328"/>
      <c r="AJZ12" s="328"/>
      <c r="AKA12" s="328"/>
      <c r="AKB12" s="328"/>
      <c r="AKC12" s="328"/>
      <c r="AKD12" s="328"/>
      <c r="AKE12" s="328"/>
      <c r="AKF12" s="328"/>
      <c r="AKG12" s="328"/>
      <c r="AKH12" s="328"/>
      <c r="AKI12" s="328"/>
      <c r="AKJ12" s="328"/>
      <c r="AKK12" s="328"/>
      <c r="AKL12" s="328"/>
      <c r="AKM12" s="328"/>
      <c r="AKN12" s="328"/>
      <c r="AKO12" s="328"/>
      <c r="AKP12" s="328"/>
      <c r="AKQ12" s="328"/>
      <c r="AKR12" s="328"/>
      <c r="AKS12" s="328"/>
      <c r="AKT12" s="328"/>
      <c r="AKU12" s="328"/>
      <c r="AKV12" s="328"/>
      <c r="AKW12" s="328"/>
      <c r="AKX12" s="328"/>
      <c r="AKY12" s="328"/>
      <c r="AKZ12" s="328"/>
      <c r="ALA12" s="328"/>
      <c r="ALB12" s="328"/>
      <c r="ALC12" s="328"/>
      <c r="ALD12" s="328"/>
      <c r="ALE12" s="328"/>
      <c r="ALF12" s="328"/>
      <c r="ALG12" s="328"/>
      <c r="ALH12" s="328"/>
      <c r="ALI12" s="328"/>
      <c r="ALJ12" s="328"/>
      <c r="ALK12" s="328"/>
      <c r="ALL12" s="328"/>
      <c r="ALM12" s="328"/>
      <c r="ALN12" s="328"/>
      <c r="ALO12" s="328"/>
      <c r="ALP12" s="328"/>
      <c r="ALQ12" s="328"/>
      <c r="ALR12" s="328"/>
      <c r="ALS12" s="328"/>
      <c r="ALT12" s="328"/>
      <c r="ALU12" s="328"/>
      <c r="ALV12" s="328"/>
      <c r="ALW12" s="328"/>
      <c r="ALX12" s="328"/>
      <c r="ALY12" s="328"/>
      <c r="ALZ12" s="328"/>
      <c r="AMA12" s="328"/>
      <c r="AMB12" s="328"/>
      <c r="AMC12" s="328"/>
      <c r="AMD12" s="328"/>
      <c r="AME12" s="328"/>
      <c r="AMF12" s="328"/>
      <c r="AMG12" s="328"/>
      <c r="AMH12" s="328"/>
      <c r="AMI12" s="328"/>
      <c r="AMJ12" s="328"/>
      <c r="AMK12" s="328"/>
      <c r="AML12" s="328"/>
      <c r="AMM12" s="328"/>
      <c r="AMN12" s="328"/>
      <c r="AMO12" s="328"/>
      <c r="AMP12" s="328"/>
      <c r="AMQ12" s="328"/>
      <c r="AMR12" s="328"/>
      <c r="AMS12" s="328"/>
      <c r="AMT12" s="328"/>
      <c r="AMU12" s="328"/>
      <c r="AMV12" s="328"/>
      <c r="AMW12" s="328"/>
      <c r="AMX12" s="328"/>
      <c r="AMY12" s="328"/>
      <c r="AMZ12" s="328"/>
      <c r="ANA12" s="328"/>
      <c r="ANB12" s="328"/>
      <c r="ANC12" s="328"/>
      <c r="AND12" s="328"/>
      <c r="ANE12" s="328"/>
      <c r="ANF12" s="328"/>
      <c r="ANG12" s="328"/>
      <c r="ANH12" s="328"/>
      <c r="ANI12" s="328"/>
      <c r="ANJ12" s="328"/>
      <c r="ANK12" s="328"/>
      <c r="ANL12" s="328"/>
      <c r="ANM12" s="328"/>
      <c r="ANN12" s="328"/>
      <c r="ANO12" s="328"/>
      <c r="ANP12" s="328"/>
      <c r="ANQ12" s="328"/>
      <c r="ANR12" s="328"/>
      <c r="ANS12" s="328"/>
      <c r="ANT12" s="328"/>
      <c r="ANU12" s="328"/>
      <c r="ANV12" s="328"/>
      <c r="ANW12" s="328"/>
      <c r="ANX12" s="328"/>
      <c r="ANY12" s="328"/>
      <c r="ANZ12" s="328"/>
      <c r="AOA12" s="328"/>
      <c r="AOB12" s="328"/>
      <c r="AOC12" s="328"/>
      <c r="AOD12" s="328"/>
      <c r="AOE12" s="328"/>
      <c r="AOF12" s="328"/>
      <c r="AOG12" s="328"/>
      <c r="AOH12" s="328"/>
      <c r="AOI12" s="328"/>
      <c r="AOJ12" s="328"/>
      <c r="AOK12" s="328"/>
      <c r="AOL12" s="328"/>
      <c r="AOM12" s="328"/>
      <c r="AON12" s="328"/>
      <c r="AOO12" s="328"/>
      <c r="AOP12" s="328"/>
      <c r="AOQ12" s="328"/>
      <c r="AOR12" s="328"/>
      <c r="AOS12" s="328"/>
      <c r="AOT12" s="328"/>
      <c r="AOU12" s="328"/>
      <c r="AOV12" s="328"/>
      <c r="AOW12" s="328"/>
      <c r="AOX12" s="328"/>
      <c r="AOY12" s="328"/>
      <c r="AOZ12" s="328"/>
      <c r="APA12" s="328"/>
      <c r="APB12" s="328"/>
      <c r="APC12" s="328"/>
      <c r="APD12" s="328"/>
      <c r="APE12" s="328"/>
      <c r="APF12" s="328"/>
      <c r="APG12" s="328"/>
      <c r="APH12" s="328"/>
      <c r="API12" s="328"/>
      <c r="APJ12" s="328"/>
      <c r="APK12" s="328"/>
      <c r="APL12" s="328"/>
      <c r="APM12" s="328"/>
      <c r="APN12" s="328"/>
      <c r="APO12" s="328"/>
      <c r="APP12" s="328"/>
      <c r="APQ12" s="328"/>
      <c r="APR12" s="328"/>
      <c r="APS12" s="328"/>
      <c r="APT12" s="328"/>
      <c r="APU12" s="328"/>
      <c r="APV12" s="328"/>
      <c r="APW12" s="328"/>
      <c r="APX12" s="328"/>
      <c r="APY12" s="328"/>
      <c r="APZ12" s="328"/>
      <c r="AQA12" s="328"/>
      <c r="AQB12" s="328"/>
      <c r="AQC12" s="328"/>
      <c r="AQD12" s="328"/>
      <c r="AQE12" s="328"/>
      <c r="AQF12" s="328"/>
      <c r="AQG12" s="328"/>
      <c r="AQH12" s="328"/>
      <c r="AQI12" s="328"/>
      <c r="AQJ12" s="328"/>
      <c r="AQK12" s="328"/>
      <c r="AQL12" s="328"/>
      <c r="AQM12" s="328"/>
      <c r="AQN12" s="328"/>
      <c r="AQO12" s="328"/>
      <c r="AQP12" s="328"/>
      <c r="AQQ12" s="328"/>
      <c r="AQR12" s="328"/>
      <c r="AQS12" s="328"/>
      <c r="AQT12" s="328"/>
      <c r="AQU12" s="328"/>
      <c r="AQV12" s="328"/>
      <c r="AQW12" s="328"/>
      <c r="AQX12" s="328"/>
      <c r="AQY12" s="328"/>
      <c r="AQZ12" s="328"/>
      <c r="ARA12" s="328"/>
      <c r="ARB12" s="328"/>
      <c r="ARC12" s="328"/>
      <c r="ARD12" s="328"/>
      <c r="ARE12" s="328"/>
      <c r="ARF12" s="328"/>
      <c r="ARG12" s="328"/>
      <c r="ARH12" s="328"/>
      <c r="ARI12" s="328"/>
      <c r="ARJ12" s="328"/>
      <c r="ARK12" s="328"/>
      <c r="ARL12" s="328"/>
      <c r="ARM12" s="328"/>
      <c r="ARN12" s="328"/>
      <c r="ARO12" s="328"/>
      <c r="ARP12" s="328"/>
      <c r="ARQ12" s="328"/>
      <c r="ARR12" s="328"/>
      <c r="ARS12" s="328"/>
      <c r="ART12" s="328"/>
      <c r="ARU12" s="328"/>
      <c r="ARV12" s="328"/>
      <c r="ARW12" s="328"/>
      <c r="ARX12" s="328"/>
      <c r="ARY12" s="328"/>
      <c r="ARZ12" s="328"/>
      <c r="ASA12" s="328"/>
      <c r="ASB12" s="328"/>
      <c r="ASC12" s="328"/>
      <c r="ASD12" s="328"/>
      <c r="ASE12" s="328"/>
      <c r="ASF12" s="328"/>
      <c r="ASG12" s="328"/>
      <c r="ASH12" s="328"/>
      <c r="ASI12" s="328"/>
      <c r="ASJ12" s="328"/>
      <c r="ASK12" s="328"/>
      <c r="ASL12" s="328"/>
      <c r="ASM12" s="328"/>
      <c r="ASN12" s="328"/>
      <c r="ASO12" s="328"/>
      <c r="ASP12" s="328"/>
      <c r="ASQ12" s="328"/>
      <c r="ASR12" s="328"/>
      <c r="ASS12" s="328"/>
      <c r="AST12" s="328"/>
      <c r="ASU12" s="328"/>
      <c r="ASV12" s="328"/>
      <c r="ASW12" s="328"/>
      <c r="ASX12" s="328"/>
      <c r="ASY12" s="328"/>
      <c r="ASZ12" s="328"/>
      <c r="ATA12" s="328"/>
      <c r="ATB12" s="328"/>
      <c r="ATC12" s="328"/>
      <c r="ATD12" s="328"/>
      <c r="ATE12" s="328"/>
      <c r="ATF12" s="328"/>
      <c r="ATG12" s="328"/>
      <c r="ATH12" s="328"/>
      <c r="ATI12" s="328"/>
      <c r="ATJ12" s="328"/>
      <c r="ATK12" s="328"/>
      <c r="ATL12" s="328"/>
      <c r="ATM12" s="328"/>
      <c r="ATN12" s="328"/>
      <c r="ATO12" s="328"/>
      <c r="ATP12" s="328"/>
      <c r="ATQ12" s="328"/>
      <c r="ATR12" s="328"/>
      <c r="ATS12" s="328"/>
      <c r="ATT12" s="328"/>
      <c r="ATU12" s="328"/>
      <c r="ATV12" s="328"/>
      <c r="ATW12" s="328"/>
      <c r="ATX12" s="328"/>
      <c r="ATY12" s="328"/>
      <c r="ATZ12" s="328"/>
      <c r="AUA12" s="328"/>
      <c r="AUB12" s="328"/>
      <c r="AUC12" s="328"/>
      <c r="AUD12" s="328"/>
      <c r="AUE12" s="328"/>
      <c r="AUF12" s="328"/>
      <c r="AUG12" s="328"/>
      <c r="AUH12" s="328"/>
      <c r="AUI12" s="328"/>
      <c r="AUJ12" s="328"/>
      <c r="AUK12" s="328"/>
      <c r="AUL12" s="328"/>
      <c r="AUM12" s="328"/>
      <c r="AUN12" s="328"/>
      <c r="AUO12" s="328"/>
      <c r="AUP12" s="328"/>
      <c r="AUQ12" s="328"/>
      <c r="AUR12" s="328"/>
      <c r="AUS12" s="328"/>
      <c r="AUT12" s="328"/>
      <c r="AUU12" s="328"/>
      <c r="AUV12" s="328"/>
      <c r="AUW12" s="328"/>
      <c r="AUX12" s="328"/>
      <c r="AUY12" s="328"/>
      <c r="AUZ12" s="328"/>
      <c r="AVA12" s="328"/>
      <c r="AVB12" s="328"/>
      <c r="AVC12" s="328"/>
      <c r="AVD12" s="328"/>
      <c r="AVE12" s="328"/>
      <c r="AVF12" s="328"/>
      <c r="AVG12" s="328"/>
      <c r="AVH12" s="328"/>
      <c r="AVI12" s="328"/>
      <c r="AVJ12" s="328"/>
      <c r="AVK12" s="328"/>
      <c r="AVL12" s="328"/>
      <c r="AVM12" s="328"/>
      <c r="AVN12" s="328"/>
      <c r="AVO12" s="328"/>
      <c r="AVP12" s="328"/>
      <c r="AVQ12" s="328"/>
      <c r="AVR12" s="328"/>
      <c r="AVS12" s="328"/>
      <c r="AVT12" s="328"/>
      <c r="AVU12" s="328"/>
      <c r="AVV12" s="328"/>
      <c r="AVW12" s="328"/>
      <c r="AVX12" s="328"/>
      <c r="AVY12" s="328"/>
      <c r="AVZ12" s="328"/>
      <c r="AWA12" s="328"/>
      <c r="AWB12" s="328"/>
      <c r="AWC12" s="328"/>
      <c r="AWD12" s="328"/>
      <c r="AWE12" s="328"/>
      <c r="AWF12" s="328"/>
      <c r="AWG12" s="328"/>
      <c r="AWH12" s="328"/>
      <c r="AWI12" s="328"/>
      <c r="AWJ12" s="328"/>
      <c r="AWK12" s="328"/>
      <c r="AWL12" s="328"/>
      <c r="AWM12" s="328"/>
      <c r="AWN12" s="328"/>
      <c r="AWO12" s="328"/>
      <c r="AWP12" s="328"/>
      <c r="AWQ12" s="328"/>
      <c r="AWR12" s="328"/>
      <c r="AWS12" s="328"/>
      <c r="AWT12" s="328"/>
      <c r="AWU12" s="328"/>
      <c r="AWV12" s="328"/>
      <c r="AWW12" s="328"/>
      <c r="AWX12" s="328"/>
      <c r="AWY12" s="328"/>
      <c r="AWZ12" s="328"/>
      <c r="AXA12" s="328"/>
      <c r="AXB12" s="328"/>
      <c r="AXC12" s="328"/>
      <c r="AXD12" s="328"/>
      <c r="AXE12" s="328"/>
      <c r="AXF12" s="328"/>
      <c r="AXG12" s="328"/>
      <c r="AXH12" s="328"/>
      <c r="AXI12" s="328"/>
      <c r="AXJ12" s="328"/>
      <c r="AXK12" s="328"/>
      <c r="AXL12" s="328"/>
      <c r="AXM12" s="328"/>
      <c r="AXN12" s="328"/>
      <c r="AXO12" s="328"/>
      <c r="AXP12" s="328"/>
      <c r="AXQ12" s="328"/>
      <c r="AXR12" s="328"/>
      <c r="AXS12" s="328"/>
      <c r="AXT12" s="328"/>
      <c r="AXU12" s="328"/>
      <c r="AXV12" s="328"/>
      <c r="AXW12" s="328"/>
      <c r="AXX12" s="328"/>
      <c r="AXY12" s="328"/>
      <c r="AXZ12" s="328"/>
      <c r="AYA12" s="328"/>
      <c r="AYB12" s="328"/>
      <c r="AYC12" s="328"/>
      <c r="AYD12" s="328"/>
      <c r="AYE12" s="328"/>
      <c r="AYF12" s="328"/>
      <c r="AYG12" s="328"/>
      <c r="AYH12" s="328"/>
      <c r="AYI12" s="328"/>
      <c r="AYJ12" s="328"/>
      <c r="AYK12" s="328"/>
      <c r="AYL12" s="328"/>
      <c r="AYM12" s="328"/>
      <c r="AYN12" s="328"/>
      <c r="AYO12" s="328"/>
      <c r="AYP12" s="328"/>
      <c r="AYQ12" s="328"/>
      <c r="AYR12" s="328"/>
      <c r="AYS12" s="328"/>
      <c r="AYT12" s="328"/>
      <c r="AYU12" s="328"/>
      <c r="AYV12" s="328"/>
      <c r="AYW12" s="328"/>
      <c r="AYX12" s="328"/>
      <c r="AYY12" s="328"/>
      <c r="AYZ12" s="328"/>
      <c r="AZA12" s="328"/>
      <c r="AZB12" s="328"/>
      <c r="AZC12" s="328"/>
      <c r="AZD12" s="328"/>
      <c r="AZE12" s="328"/>
      <c r="AZF12" s="328"/>
      <c r="AZG12" s="328"/>
      <c r="AZH12" s="328"/>
      <c r="AZI12" s="328"/>
      <c r="AZJ12" s="328"/>
      <c r="AZK12" s="328"/>
      <c r="AZL12" s="328"/>
      <c r="AZM12" s="328"/>
      <c r="AZN12" s="328"/>
      <c r="AZO12" s="328"/>
      <c r="AZP12" s="328"/>
      <c r="AZQ12" s="328"/>
      <c r="AZR12" s="328"/>
      <c r="AZS12" s="328"/>
      <c r="AZT12" s="328"/>
      <c r="AZU12" s="328"/>
      <c r="AZV12" s="328"/>
      <c r="AZW12" s="328"/>
      <c r="AZX12" s="328"/>
      <c r="AZY12" s="328"/>
      <c r="AZZ12" s="328"/>
      <c r="BAA12" s="328"/>
      <c r="BAB12" s="328"/>
      <c r="BAC12" s="328"/>
      <c r="BAD12" s="328"/>
      <c r="BAE12" s="328"/>
      <c r="BAF12" s="328"/>
      <c r="BAG12" s="328"/>
      <c r="BAH12" s="328"/>
      <c r="BAI12" s="328"/>
      <c r="BAJ12" s="328"/>
      <c r="BAK12" s="328"/>
      <c r="BAL12" s="328"/>
      <c r="BAM12" s="328"/>
      <c r="BAN12" s="328"/>
      <c r="BAO12" s="328"/>
      <c r="BAP12" s="328"/>
      <c r="BAQ12" s="328"/>
      <c r="BAR12" s="328"/>
      <c r="BAS12" s="328"/>
      <c r="BAT12" s="328"/>
      <c r="BAU12" s="328"/>
      <c r="BAV12" s="328"/>
      <c r="BAW12" s="328"/>
      <c r="BAX12" s="328"/>
      <c r="BAY12" s="328"/>
      <c r="BAZ12" s="328"/>
      <c r="BBA12" s="328"/>
      <c r="BBB12" s="328"/>
      <c r="BBC12" s="328"/>
      <c r="BBD12" s="328"/>
      <c r="BBE12" s="328"/>
      <c r="BBF12" s="328"/>
      <c r="BBG12" s="328"/>
      <c r="BBH12" s="328"/>
      <c r="BBI12" s="328"/>
      <c r="BBJ12" s="328"/>
      <c r="BBK12" s="328"/>
      <c r="BBL12" s="328"/>
      <c r="BBM12" s="328"/>
      <c r="BBN12" s="328"/>
      <c r="BBO12" s="328"/>
      <c r="BBP12" s="328"/>
      <c r="BBQ12" s="328"/>
      <c r="BBR12" s="328"/>
      <c r="BBS12" s="328"/>
      <c r="BBT12" s="328"/>
      <c r="BBU12" s="328"/>
      <c r="BBV12" s="328"/>
      <c r="BBW12" s="328"/>
      <c r="BBX12" s="328"/>
      <c r="BBY12" s="328"/>
      <c r="BBZ12" s="328"/>
      <c r="BCA12" s="328"/>
      <c r="BCB12" s="328"/>
      <c r="BCC12" s="328"/>
      <c r="BCD12" s="328"/>
      <c r="BCE12" s="328"/>
      <c r="BCF12" s="328"/>
      <c r="BCG12" s="328"/>
      <c r="BCH12" s="328"/>
      <c r="BCI12" s="328"/>
      <c r="BCJ12" s="328"/>
      <c r="BCK12" s="328"/>
      <c r="BCL12" s="328"/>
      <c r="BCM12" s="328"/>
      <c r="BCN12" s="328"/>
      <c r="BCO12" s="328"/>
      <c r="BCP12" s="328"/>
      <c r="BCQ12" s="328"/>
      <c r="BCR12" s="328"/>
      <c r="BCS12" s="328"/>
      <c r="BCT12" s="328"/>
      <c r="BCU12" s="328"/>
      <c r="BCV12" s="328"/>
      <c r="BCW12" s="328"/>
      <c r="BCX12" s="328"/>
      <c r="BCY12" s="328"/>
      <c r="BCZ12" s="328"/>
      <c r="BDA12" s="328"/>
      <c r="BDB12" s="328"/>
      <c r="BDC12" s="328"/>
      <c r="BDD12" s="328"/>
      <c r="BDE12" s="328"/>
      <c r="BDF12" s="328"/>
      <c r="BDG12" s="328"/>
      <c r="BDH12" s="328"/>
      <c r="BDI12" s="328"/>
      <c r="BDJ12" s="328"/>
      <c r="BDK12" s="328"/>
      <c r="BDL12" s="328"/>
      <c r="BDM12" s="328"/>
      <c r="BDN12" s="328"/>
      <c r="BDO12" s="328"/>
      <c r="BDP12" s="328"/>
      <c r="BDQ12" s="328"/>
      <c r="BDR12" s="328"/>
      <c r="BDS12" s="328"/>
      <c r="BDT12" s="328"/>
      <c r="BDU12" s="328"/>
      <c r="BDV12" s="328"/>
      <c r="BDW12" s="328"/>
      <c r="BDX12" s="328"/>
      <c r="BDY12" s="328"/>
      <c r="BDZ12" s="328"/>
      <c r="BEA12" s="328"/>
      <c r="BEB12" s="328"/>
      <c r="BEC12" s="328"/>
      <c r="BED12" s="328"/>
      <c r="BEE12" s="328"/>
      <c r="BEF12" s="328"/>
      <c r="BEG12" s="328"/>
      <c r="BEH12" s="328"/>
      <c r="BEI12" s="328"/>
      <c r="BEJ12" s="328"/>
      <c r="BEK12" s="328"/>
      <c r="BEL12" s="328"/>
      <c r="BEM12" s="328"/>
      <c r="BEN12" s="328"/>
      <c r="BEO12" s="328"/>
      <c r="BEP12" s="328"/>
      <c r="BEQ12" s="328"/>
      <c r="BER12" s="328"/>
      <c r="BES12" s="328"/>
      <c r="BET12" s="328"/>
      <c r="BEU12" s="328"/>
      <c r="BEV12" s="328"/>
      <c r="BEW12" s="328"/>
      <c r="BEX12" s="328"/>
      <c r="BEY12" s="328"/>
      <c r="BEZ12" s="328"/>
      <c r="BFA12" s="328"/>
      <c r="BFB12" s="328"/>
      <c r="BFC12" s="328"/>
      <c r="BFD12" s="328"/>
      <c r="BFE12" s="328"/>
      <c r="BFF12" s="328"/>
      <c r="BFG12" s="328"/>
      <c r="BFH12" s="328"/>
      <c r="BFI12" s="328"/>
      <c r="BFJ12" s="328"/>
      <c r="BFK12" s="328"/>
      <c r="BFL12" s="328"/>
      <c r="BFM12" s="328"/>
    </row>
    <row r="13" spans="1:1521" s="273" customFormat="1" ht="12" customHeight="1">
      <c r="A13" s="487"/>
      <c r="B13" s="488"/>
      <c r="C13" s="325"/>
      <c r="D13" s="326"/>
      <c r="E13" s="266"/>
      <c r="F13" s="327"/>
      <c r="G13" s="126"/>
      <c r="H13" s="126"/>
      <c r="I13" s="126"/>
      <c r="J13" s="126"/>
      <c r="K13" s="126"/>
      <c r="L13" s="126"/>
      <c r="M13" s="126"/>
      <c r="N13" s="126"/>
      <c r="O13" s="126"/>
      <c r="P13" s="126"/>
      <c r="Q13" s="268"/>
      <c r="R13" s="320"/>
      <c r="S13" s="268"/>
      <c r="T13" s="268"/>
      <c r="U13" s="268"/>
      <c r="V13" s="268"/>
      <c r="W13" s="268"/>
      <c r="X13" s="268"/>
      <c r="Y13" s="268"/>
      <c r="Z13" s="268"/>
      <c r="AA13" s="268"/>
      <c r="AB13" s="268"/>
      <c r="AC13" s="268"/>
      <c r="AD13" s="268"/>
      <c r="AE13" s="268"/>
      <c r="AF13" s="331" t="str">
        <f t="shared" si="0"/>
        <v/>
      </c>
      <c r="AG13" s="332" t="str">
        <f t="shared" si="1"/>
        <v/>
      </c>
      <c r="AH13" s="17"/>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c r="DM13" s="328"/>
      <c r="DN13" s="328"/>
      <c r="DO13" s="328"/>
      <c r="DP13" s="328"/>
      <c r="DQ13" s="328"/>
      <c r="DR13" s="328"/>
      <c r="DS13" s="328"/>
      <c r="DT13" s="328"/>
      <c r="DU13" s="328"/>
      <c r="DV13" s="328"/>
      <c r="DW13" s="328"/>
      <c r="DX13" s="328"/>
      <c r="DY13" s="328"/>
      <c r="DZ13" s="328"/>
      <c r="EA13" s="328"/>
      <c r="EB13" s="328"/>
      <c r="EC13" s="328"/>
      <c r="ED13" s="328"/>
      <c r="EE13" s="328"/>
      <c r="EF13" s="328"/>
      <c r="EG13" s="328"/>
      <c r="EH13" s="328"/>
      <c r="EI13" s="328"/>
      <c r="EJ13" s="328"/>
      <c r="EK13" s="328"/>
      <c r="EL13" s="328"/>
      <c r="EM13" s="328"/>
      <c r="EN13" s="328"/>
      <c r="EO13" s="328"/>
      <c r="EP13" s="328"/>
      <c r="EQ13" s="328"/>
      <c r="ER13" s="328"/>
      <c r="ES13" s="328"/>
      <c r="ET13" s="328"/>
      <c r="EU13" s="328"/>
      <c r="EV13" s="328"/>
      <c r="EW13" s="328"/>
      <c r="EX13" s="328"/>
      <c r="EY13" s="328"/>
      <c r="EZ13" s="328"/>
      <c r="FA13" s="328"/>
      <c r="FB13" s="328"/>
      <c r="FC13" s="328"/>
      <c r="FD13" s="328"/>
      <c r="FE13" s="328"/>
      <c r="FF13" s="328"/>
      <c r="FG13" s="328"/>
      <c r="FH13" s="328"/>
      <c r="FI13" s="328"/>
      <c r="FJ13" s="328"/>
      <c r="FK13" s="328"/>
      <c r="FL13" s="328"/>
      <c r="FM13" s="328"/>
      <c r="FN13" s="328"/>
      <c r="FO13" s="328"/>
      <c r="FP13" s="328"/>
      <c r="FQ13" s="328"/>
      <c r="FR13" s="328"/>
      <c r="FS13" s="328"/>
      <c r="FT13" s="328"/>
      <c r="FU13" s="328"/>
      <c r="FV13" s="328"/>
      <c r="FW13" s="328"/>
      <c r="FX13" s="328"/>
      <c r="FY13" s="328"/>
      <c r="FZ13" s="328"/>
      <c r="GA13" s="328"/>
      <c r="GB13" s="328"/>
      <c r="GC13" s="328"/>
      <c r="GD13" s="328"/>
      <c r="GE13" s="328"/>
      <c r="GF13" s="328"/>
      <c r="GG13" s="328"/>
      <c r="GH13" s="328"/>
      <c r="GI13" s="328"/>
      <c r="GJ13" s="328"/>
      <c r="GK13" s="328"/>
      <c r="GL13" s="328"/>
      <c r="GM13" s="328"/>
      <c r="GN13" s="328"/>
      <c r="GO13" s="328"/>
      <c r="GP13" s="328"/>
      <c r="GQ13" s="328"/>
      <c r="GR13" s="328"/>
      <c r="GS13" s="328"/>
      <c r="GT13" s="328"/>
      <c r="GU13" s="328"/>
      <c r="GV13" s="328"/>
      <c r="GW13" s="328"/>
      <c r="GX13" s="328"/>
      <c r="GY13" s="328"/>
      <c r="GZ13" s="328"/>
      <c r="HA13" s="328"/>
      <c r="HB13" s="328"/>
      <c r="HC13" s="328"/>
      <c r="HD13" s="328"/>
      <c r="HE13" s="328"/>
      <c r="HF13" s="328"/>
      <c r="HG13" s="328"/>
      <c r="HH13" s="328"/>
      <c r="HI13" s="328"/>
      <c r="HJ13" s="328"/>
      <c r="HK13" s="328"/>
      <c r="HL13" s="328"/>
      <c r="HM13" s="328"/>
      <c r="HN13" s="328"/>
      <c r="HO13" s="328"/>
      <c r="HP13" s="328"/>
      <c r="HQ13" s="328"/>
      <c r="HR13" s="328"/>
      <c r="HS13" s="328"/>
      <c r="HT13" s="328"/>
      <c r="HU13" s="328"/>
      <c r="HV13" s="328"/>
      <c r="HW13" s="328"/>
      <c r="HX13" s="328"/>
      <c r="HY13" s="328"/>
      <c r="HZ13" s="328"/>
      <c r="IA13" s="328"/>
      <c r="IB13" s="328"/>
      <c r="IC13" s="328"/>
      <c r="ID13" s="328"/>
      <c r="IE13" s="328"/>
      <c r="IF13" s="328"/>
      <c r="IG13" s="328"/>
      <c r="IH13" s="328"/>
      <c r="II13" s="328"/>
      <c r="IJ13" s="328"/>
      <c r="IK13" s="328"/>
      <c r="IL13" s="328"/>
      <c r="IM13" s="328"/>
      <c r="IN13" s="328"/>
      <c r="IO13" s="328"/>
      <c r="IP13" s="328"/>
      <c r="IQ13" s="328"/>
      <c r="IR13" s="328"/>
      <c r="IS13" s="328"/>
      <c r="IT13" s="328"/>
      <c r="IU13" s="328"/>
      <c r="IV13" s="328"/>
      <c r="IW13" s="328"/>
      <c r="IX13" s="328"/>
      <c r="IY13" s="328"/>
      <c r="IZ13" s="328"/>
      <c r="JA13" s="328"/>
      <c r="JB13" s="328"/>
      <c r="JC13" s="328"/>
      <c r="JD13" s="328"/>
      <c r="JE13" s="328"/>
      <c r="JF13" s="328"/>
      <c r="JG13" s="328"/>
      <c r="JH13" s="328"/>
      <c r="JI13" s="328"/>
      <c r="JJ13" s="328"/>
      <c r="JK13" s="328"/>
      <c r="JL13" s="328"/>
      <c r="JM13" s="328"/>
      <c r="JN13" s="328"/>
      <c r="JO13" s="328"/>
      <c r="JP13" s="328"/>
      <c r="JQ13" s="328"/>
      <c r="JR13" s="328"/>
      <c r="JS13" s="328"/>
      <c r="JT13" s="328"/>
      <c r="JU13" s="328"/>
      <c r="JV13" s="328"/>
      <c r="JW13" s="328"/>
      <c r="JX13" s="328"/>
      <c r="JY13" s="328"/>
      <c r="JZ13" s="328"/>
      <c r="KA13" s="328"/>
      <c r="KB13" s="328"/>
      <c r="KC13" s="328"/>
      <c r="KD13" s="328"/>
      <c r="KE13" s="328"/>
      <c r="KF13" s="328"/>
      <c r="KG13" s="328"/>
      <c r="KH13" s="328"/>
      <c r="KI13" s="328"/>
      <c r="KJ13" s="328"/>
      <c r="KK13" s="328"/>
      <c r="KL13" s="328"/>
      <c r="KM13" s="328"/>
      <c r="KN13" s="328"/>
      <c r="KO13" s="328"/>
      <c r="KP13" s="328"/>
      <c r="KQ13" s="328"/>
      <c r="KR13" s="328"/>
      <c r="KS13" s="328"/>
      <c r="KT13" s="328"/>
      <c r="KU13" s="328"/>
      <c r="KV13" s="328"/>
      <c r="KW13" s="328"/>
      <c r="KX13" s="328"/>
      <c r="KY13" s="328"/>
      <c r="KZ13" s="328"/>
      <c r="LA13" s="328"/>
      <c r="LB13" s="328"/>
      <c r="LC13" s="328"/>
      <c r="LD13" s="328"/>
      <c r="LE13" s="328"/>
      <c r="LF13" s="328"/>
      <c r="LG13" s="328"/>
      <c r="LH13" s="328"/>
      <c r="LI13" s="328"/>
      <c r="LJ13" s="328"/>
      <c r="LK13" s="328"/>
      <c r="LL13" s="328"/>
      <c r="LM13" s="328"/>
      <c r="LN13" s="328"/>
      <c r="LO13" s="328"/>
      <c r="LP13" s="328"/>
      <c r="LQ13" s="328"/>
      <c r="LR13" s="328"/>
      <c r="LS13" s="328"/>
      <c r="LT13" s="328"/>
      <c r="LU13" s="328"/>
      <c r="LV13" s="328"/>
      <c r="LW13" s="328"/>
      <c r="LX13" s="328"/>
      <c r="LY13" s="328"/>
      <c r="LZ13" s="328"/>
      <c r="MA13" s="328"/>
      <c r="MB13" s="328"/>
      <c r="MC13" s="328"/>
      <c r="MD13" s="328"/>
      <c r="ME13" s="328"/>
      <c r="MF13" s="328"/>
      <c r="MG13" s="328"/>
      <c r="MH13" s="328"/>
      <c r="MI13" s="328"/>
      <c r="MJ13" s="328"/>
      <c r="MK13" s="328"/>
      <c r="ML13" s="328"/>
      <c r="MM13" s="328"/>
      <c r="MN13" s="328"/>
      <c r="MO13" s="328"/>
      <c r="MP13" s="328"/>
      <c r="MQ13" s="328"/>
      <c r="MR13" s="328"/>
      <c r="MS13" s="328"/>
      <c r="MT13" s="328"/>
      <c r="MU13" s="328"/>
      <c r="MV13" s="328"/>
      <c r="MW13" s="328"/>
      <c r="MX13" s="328"/>
      <c r="MY13" s="328"/>
      <c r="MZ13" s="328"/>
      <c r="NA13" s="328"/>
      <c r="NB13" s="328"/>
      <c r="NC13" s="328"/>
      <c r="ND13" s="328"/>
      <c r="NE13" s="328"/>
      <c r="NF13" s="328"/>
      <c r="NG13" s="328"/>
      <c r="NH13" s="328"/>
      <c r="NI13" s="328"/>
      <c r="NJ13" s="328"/>
      <c r="NK13" s="328"/>
      <c r="NL13" s="328"/>
      <c r="NM13" s="328"/>
      <c r="NN13" s="328"/>
      <c r="NO13" s="328"/>
      <c r="NP13" s="328"/>
      <c r="NQ13" s="328"/>
      <c r="NR13" s="328"/>
      <c r="NS13" s="328"/>
      <c r="NT13" s="328"/>
      <c r="NU13" s="328"/>
      <c r="NV13" s="328"/>
      <c r="NW13" s="328"/>
      <c r="NX13" s="328"/>
      <c r="NY13" s="328"/>
      <c r="NZ13" s="328"/>
      <c r="OA13" s="328"/>
      <c r="OB13" s="328"/>
      <c r="OC13" s="328"/>
      <c r="OD13" s="328"/>
      <c r="OE13" s="328"/>
      <c r="OF13" s="328"/>
      <c r="OG13" s="328"/>
      <c r="OH13" s="328"/>
      <c r="OI13" s="328"/>
      <c r="OJ13" s="328"/>
      <c r="OK13" s="328"/>
      <c r="OL13" s="328"/>
      <c r="OM13" s="328"/>
      <c r="ON13" s="328"/>
      <c r="OO13" s="328"/>
      <c r="OP13" s="328"/>
      <c r="OQ13" s="328"/>
      <c r="OR13" s="328"/>
      <c r="OS13" s="328"/>
      <c r="OT13" s="328"/>
      <c r="OU13" s="328"/>
      <c r="OV13" s="328"/>
      <c r="OW13" s="328"/>
      <c r="OX13" s="328"/>
      <c r="OY13" s="328"/>
      <c r="OZ13" s="328"/>
      <c r="PA13" s="328"/>
      <c r="PB13" s="328"/>
      <c r="PC13" s="328"/>
      <c r="PD13" s="328"/>
      <c r="PE13" s="328"/>
      <c r="PF13" s="328"/>
      <c r="PG13" s="328"/>
      <c r="PH13" s="328"/>
      <c r="PI13" s="328"/>
      <c r="PJ13" s="328"/>
      <c r="PK13" s="328"/>
      <c r="PL13" s="328"/>
      <c r="PM13" s="328"/>
      <c r="PN13" s="328"/>
      <c r="PO13" s="328"/>
      <c r="PP13" s="328"/>
      <c r="PQ13" s="328"/>
      <c r="PR13" s="328"/>
      <c r="PS13" s="328"/>
      <c r="PT13" s="328"/>
      <c r="PU13" s="328"/>
      <c r="PV13" s="328"/>
      <c r="PW13" s="328"/>
      <c r="PX13" s="328"/>
      <c r="PY13" s="328"/>
      <c r="PZ13" s="328"/>
      <c r="QA13" s="328"/>
      <c r="QB13" s="328"/>
      <c r="QC13" s="328"/>
      <c r="QD13" s="328"/>
      <c r="QE13" s="328"/>
      <c r="QF13" s="328"/>
      <c r="QG13" s="328"/>
      <c r="QH13" s="328"/>
      <c r="QI13" s="328"/>
      <c r="QJ13" s="328"/>
      <c r="QK13" s="328"/>
      <c r="QL13" s="328"/>
      <c r="QM13" s="328"/>
      <c r="QN13" s="328"/>
      <c r="QO13" s="328"/>
      <c r="QP13" s="328"/>
      <c r="QQ13" s="328"/>
      <c r="QR13" s="328"/>
      <c r="QS13" s="328"/>
      <c r="QT13" s="328"/>
      <c r="QU13" s="328"/>
      <c r="QV13" s="328"/>
      <c r="QW13" s="328"/>
      <c r="QX13" s="328"/>
      <c r="QY13" s="328"/>
      <c r="QZ13" s="328"/>
      <c r="RA13" s="328"/>
      <c r="RB13" s="328"/>
      <c r="RC13" s="328"/>
      <c r="RD13" s="328"/>
      <c r="RE13" s="328"/>
      <c r="RF13" s="328"/>
      <c r="RG13" s="328"/>
      <c r="RH13" s="328"/>
      <c r="RI13" s="328"/>
      <c r="RJ13" s="328"/>
      <c r="RK13" s="328"/>
      <c r="RL13" s="328"/>
      <c r="RM13" s="328"/>
      <c r="RN13" s="328"/>
      <c r="RO13" s="328"/>
      <c r="RP13" s="328"/>
      <c r="RQ13" s="328"/>
      <c r="RR13" s="328"/>
      <c r="RS13" s="328"/>
      <c r="RT13" s="328"/>
      <c r="RU13" s="328"/>
      <c r="RV13" s="328"/>
      <c r="RW13" s="328"/>
      <c r="RX13" s="328"/>
      <c r="RY13" s="328"/>
      <c r="RZ13" s="328"/>
      <c r="SA13" s="328"/>
      <c r="SB13" s="328"/>
      <c r="SC13" s="328"/>
      <c r="SD13" s="328"/>
      <c r="SE13" s="328"/>
      <c r="SF13" s="328"/>
      <c r="SG13" s="328"/>
      <c r="SH13" s="328"/>
      <c r="SI13" s="328"/>
      <c r="SJ13" s="328"/>
      <c r="SK13" s="328"/>
      <c r="SL13" s="328"/>
      <c r="SM13" s="328"/>
      <c r="SN13" s="328"/>
      <c r="SO13" s="328"/>
      <c r="SP13" s="328"/>
      <c r="SQ13" s="328"/>
      <c r="SR13" s="328"/>
      <c r="SS13" s="328"/>
      <c r="ST13" s="328"/>
      <c r="SU13" s="328"/>
      <c r="SV13" s="328"/>
      <c r="SW13" s="328"/>
      <c r="SX13" s="328"/>
      <c r="SY13" s="328"/>
      <c r="SZ13" s="328"/>
      <c r="TA13" s="328"/>
      <c r="TB13" s="328"/>
      <c r="TC13" s="328"/>
      <c r="TD13" s="328"/>
      <c r="TE13" s="328"/>
      <c r="TF13" s="328"/>
      <c r="TG13" s="328"/>
      <c r="TH13" s="328"/>
      <c r="TI13" s="328"/>
      <c r="TJ13" s="328"/>
      <c r="TK13" s="328"/>
      <c r="TL13" s="328"/>
      <c r="TM13" s="328"/>
      <c r="TN13" s="328"/>
      <c r="TO13" s="328"/>
      <c r="TP13" s="328"/>
      <c r="TQ13" s="328"/>
      <c r="TR13" s="328"/>
      <c r="TS13" s="328"/>
      <c r="TT13" s="328"/>
      <c r="TU13" s="328"/>
      <c r="TV13" s="328"/>
      <c r="TW13" s="328"/>
      <c r="TX13" s="328"/>
      <c r="TY13" s="328"/>
      <c r="TZ13" s="328"/>
      <c r="UA13" s="328"/>
      <c r="UB13" s="328"/>
      <c r="UC13" s="328"/>
      <c r="UD13" s="328"/>
      <c r="UE13" s="328"/>
      <c r="UF13" s="328"/>
      <c r="UG13" s="328"/>
      <c r="UH13" s="328"/>
      <c r="UI13" s="328"/>
      <c r="UJ13" s="328"/>
      <c r="UK13" s="328"/>
      <c r="UL13" s="328"/>
      <c r="UM13" s="328"/>
      <c r="UN13" s="328"/>
      <c r="UO13" s="328"/>
      <c r="UP13" s="328"/>
      <c r="UQ13" s="328"/>
      <c r="UR13" s="328"/>
      <c r="US13" s="328"/>
      <c r="UT13" s="328"/>
      <c r="UU13" s="328"/>
      <c r="UV13" s="328"/>
      <c r="UW13" s="328"/>
      <c r="UX13" s="328"/>
      <c r="UY13" s="328"/>
      <c r="UZ13" s="328"/>
      <c r="VA13" s="328"/>
      <c r="VB13" s="328"/>
      <c r="VC13" s="328"/>
      <c r="VD13" s="328"/>
      <c r="VE13" s="328"/>
      <c r="VF13" s="328"/>
      <c r="VG13" s="328"/>
      <c r="VH13" s="328"/>
      <c r="VI13" s="328"/>
      <c r="VJ13" s="328"/>
      <c r="VK13" s="328"/>
      <c r="VL13" s="328"/>
      <c r="VM13" s="328"/>
      <c r="VN13" s="328"/>
      <c r="VO13" s="328"/>
      <c r="VP13" s="328"/>
      <c r="VQ13" s="328"/>
      <c r="VR13" s="328"/>
      <c r="VS13" s="328"/>
      <c r="VT13" s="328"/>
      <c r="VU13" s="328"/>
      <c r="VV13" s="328"/>
      <c r="VW13" s="328"/>
      <c r="VX13" s="328"/>
      <c r="VY13" s="328"/>
      <c r="VZ13" s="328"/>
      <c r="WA13" s="328"/>
      <c r="WB13" s="328"/>
      <c r="WC13" s="328"/>
      <c r="WD13" s="328"/>
      <c r="WE13" s="328"/>
      <c r="WF13" s="328"/>
      <c r="WG13" s="328"/>
      <c r="WH13" s="328"/>
      <c r="WI13" s="328"/>
      <c r="WJ13" s="328"/>
      <c r="WK13" s="328"/>
      <c r="WL13" s="328"/>
      <c r="WM13" s="328"/>
      <c r="WN13" s="328"/>
      <c r="WO13" s="328"/>
      <c r="WP13" s="328"/>
      <c r="WQ13" s="328"/>
      <c r="WR13" s="328"/>
      <c r="WS13" s="328"/>
      <c r="WT13" s="328"/>
      <c r="WU13" s="328"/>
      <c r="WV13" s="328"/>
      <c r="WW13" s="328"/>
      <c r="WX13" s="328"/>
      <c r="WY13" s="328"/>
      <c r="WZ13" s="328"/>
      <c r="XA13" s="328"/>
      <c r="XB13" s="328"/>
      <c r="XC13" s="328"/>
      <c r="XD13" s="328"/>
      <c r="XE13" s="328"/>
      <c r="XF13" s="328"/>
      <c r="XG13" s="328"/>
      <c r="XH13" s="328"/>
      <c r="XI13" s="328"/>
      <c r="XJ13" s="328"/>
      <c r="XK13" s="328"/>
      <c r="XL13" s="328"/>
      <c r="XM13" s="328"/>
      <c r="XN13" s="328"/>
      <c r="XO13" s="328"/>
      <c r="XP13" s="328"/>
      <c r="XQ13" s="328"/>
      <c r="XR13" s="328"/>
      <c r="XS13" s="328"/>
      <c r="XT13" s="328"/>
      <c r="XU13" s="328"/>
      <c r="XV13" s="328"/>
      <c r="XW13" s="328"/>
      <c r="XX13" s="328"/>
      <c r="XY13" s="328"/>
      <c r="XZ13" s="328"/>
      <c r="YA13" s="328"/>
      <c r="YB13" s="328"/>
      <c r="YC13" s="328"/>
      <c r="YD13" s="328"/>
      <c r="YE13" s="328"/>
      <c r="YF13" s="328"/>
      <c r="YG13" s="328"/>
      <c r="YH13" s="328"/>
      <c r="YI13" s="328"/>
      <c r="YJ13" s="328"/>
      <c r="YK13" s="328"/>
      <c r="YL13" s="328"/>
      <c r="YM13" s="328"/>
      <c r="YN13" s="328"/>
      <c r="YO13" s="328"/>
      <c r="YP13" s="328"/>
      <c r="YQ13" s="328"/>
      <c r="YR13" s="328"/>
      <c r="YS13" s="328"/>
      <c r="YT13" s="328"/>
      <c r="YU13" s="328"/>
      <c r="YV13" s="328"/>
      <c r="YW13" s="328"/>
      <c r="YX13" s="328"/>
      <c r="YY13" s="328"/>
      <c r="YZ13" s="328"/>
      <c r="ZA13" s="328"/>
      <c r="ZB13" s="328"/>
      <c r="ZC13" s="328"/>
      <c r="ZD13" s="328"/>
      <c r="ZE13" s="328"/>
      <c r="ZF13" s="328"/>
      <c r="ZG13" s="328"/>
      <c r="ZH13" s="328"/>
      <c r="ZI13" s="328"/>
      <c r="ZJ13" s="328"/>
      <c r="ZK13" s="328"/>
      <c r="ZL13" s="328"/>
      <c r="ZM13" s="328"/>
      <c r="ZN13" s="328"/>
      <c r="ZO13" s="328"/>
      <c r="ZP13" s="328"/>
      <c r="ZQ13" s="328"/>
      <c r="ZR13" s="328"/>
      <c r="ZS13" s="328"/>
      <c r="ZT13" s="328"/>
      <c r="ZU13" s="328"/>
      <c r="ZV13" s="328"/>
      <c r="ZW13" s="328"/>
      <c r="ZX13" s="328"/>
      <c r="ZY13" s="328"/>
      <c r="ZZ13" s="328"/>
      <c r="AAA13" s="328"/>
      <c r="AAB13" s="328"/>
      <c r="AAC13" s="328"/>
      <c r="AAD13" s="328"/>
      <c r="AAE13" s="328"/>
      <c r="AAF13" s="328"/>
      <c r="AAG13" s="328"/>
      <c r="AAH13" s="328"/>
      <c r="AAI13" s="328"/>
      <c r="AAJ13" s="328"/>
      <c r="AAK13" s="328"/>
      <c r="AAL13" s="328"/>
      <c r="AAM13" s="328"/>
      <c r="AAN13" s="328"/>
      <c r="AAO13" s="328"/>
      <c r="AAP13" s="328"/>
      <c r="AAQ13" s="328"/>
      <c r="AAR13" s="328"/>
      <c r="AAS13" s="328"/>
      <c r="AAT13" s="328"/>
      <c r="AAU13" s="328"/>
      <c r="AAV13" s="328"/>
      <c r="AAW13" s="328"/>
      <c r="AAX13" s="328"/>
      <c r="AAY13" s="328"/>
      <c r="AAZ13" s="328"/>
      <c r="ABA13" s="328"/>
      <c r="ABB13" s="328"/>
      <c r="ABC13" s="328"/>
      <c r="ABD13" s="328"/>
      <c r="ABE13" s="328"/>
      <c r="ABF13" s="328"/>
      <c r="ABG13" s="328"/>
      <c r="ABH13" s="328"/>
      <c r="ABI13" s="328"/>
      <c r="ABJ13" s="328"/>
      <c r="ABK13" s="328"/>
      <c r="ABL13" s="328"/>
      <c r="ABM13" s="328"/>
      <c r="ABN13" s="328"/>
      <c r="ABO13" s="328"/>
      <c r="ABP13" s="328"/>
      <c r="ABQ13" s="328"/>
      <c r="ABR13" s="328"/>
      <c r="ABS13" s="328"/>
      <c r="ABT13" s="328"/>
      <c r="ABU13" s="328"/>
      <c r="ABV13" s="328"/>
      <c r="ABW13" s="328"/>
      <c r="ABX13" s="328"/>
      <c r="ABY13" s="328"/>
      <c r="ABZ13" s="328"/>
      <c r="ACA13" s="328"/>
      <c r="ACB13" s="328"/>
      <c r="ACC13" s="328"/>
      <c r="ACD13" s="328"/>
      <c r="ACE13" s="328"/>
      <c r="ACF13" s="328"/>
      <c r="ACG13" s="328"/>
      <c r="ACH13" s="328"/>
      <c r="ACI13" s="328"/>
      <c r="ACJ13" s="328"/>
      <c r="ACK13" s="328"/>
      <c r="ACL13" s="328"/>
      <c r="ACM13" s="328"/>
      <c r="ACN13" s="328"/>
      <c r="ACO13" s="328"/>
      <c r="ACP13" s="328"/>
      <c r="ACQ13" s="328"/>
      <c r="ACR13" s="328"/>
      <c r="ACS13" s="328"/>
      <c r="ACT13" s="328"/>
      <c r="ACU13" s="328"/>
      <c r="ACV13" s="328"/>
      <c r="ACW13" s="328"/>
      <c r="ACX13" s="328"/>
      <c r="ACY13" s="328"/>
      <c r="ACZ13" s="328"/>
      <c r="ADA13" s="328"/>
      <c r="ADB13" s="328"/>
      <c r="ADC13" s="328"/>
      <c r="ADD13" s="328"/>
      <c r="ADE13" s="328"/>
      <c r="ADF13" s="328"/>
      <c r="ADG13" s="328"/>
      <c r="ADH13" s="328"/>
      <c r="ADI13" s="328"/>
      <c r="ADJ13" s="328"/>
      <c r="ADK13" s="328"/>
      <c r="ADL13" s="328"/>
      <c r="ADM13" s="328"/>
      <c r="ADN13" s="328"/>
      <c r="ADO13" s="328"/>
      <c r="ADP13" s="328"/>
      <c r="ADQ13" s="328"/>
      <c r="ADR13" s="328"/>
      <c r="ADS13" s="328"/>
      <c r="ADT13" s="328"/>
      <c r="ADU13" s="328"/>
      <c r="ADV13" s="328"/>
      <c r="ADW13" s="328"/>
      <c r="ADX13" s="328"/>
      <c r="ADY13" s="328"/>
      <c r="ADZ13" s="328"/>
      <c r="AEA13" s="328"/>
      <c r="AEB13" s="328"/>
      <c r="AEC13" s="328"/>
      <c r="AED13" s="328"/>
      <c r="AEE13" s="328"/>
      <c r="AEF13" s="328"/>
      <c r="AEG13" s="328"/>
      <c r="AEH13" s="328"/>
      <c r="AEI13" s="328"/>
      <c r="AEJ13" s="328"/>
      <c r="AEK13" s="328"/>
      <c r="AEL13" s="328"/>
      <c r="AEM13" s="328"/>
      <c r="AEN13" s="328"/>
      <c r="AEO13" s="328"/>
      <c r="AEP13" s="328"/>
      <c r="AEQ13" s="328"/>
      <c r="AER13" s="328"/>
      <c r="AES13" s="328"/>
      <c r="AET13" s="328"/>
      <c r="AEU13" s="328"/>
      <c r="AEV13" s="328"/>
      <c r="AEW13" s="328"/>
      <c r="AEX13" s="328"/>
      <c r="AEY13" s="328"/>
      <c r="AEZ13" s="328"/>
      <c r="AFA13" s="328"/>
      <c r="AFB13" s="328"/>
      <c r="AFC13" s="328"/>
      <c r="AFD13" s="328"/>
      <c r="AFE13" s="328"/>
      <c r="AFF13" s="328"/>
      <c r="AFG13" s="328"/>
      <c r="AFH13" s="328"/>
      <c r="AFI13" s="328"/>
      <c r="AFJ13" s="328"/>
      <c r="AFK13" s="328"/>
      <c r="AFL13" s="328"/>
      <c r="AFM13" s="328"/>
      <c r="AFN13" s="328"/>
      <c r="AFO13" s="328"/>
      <c r="AFP13" s="328"/>
      <c r="AFQ13" s="328"/>
      <c r="AFR13" s="328"/>
      <c r="AFS13" s="328"/>
      <c r="AFT13" s="328"/>
      <c r="AFU13" s="328"/>
      <c r="AFV13" s="328"/>
      <c r="AFW13" s="328"/>
      <c r="AFX13" s="328"/>
      <c r="AFY13" s="328"/>
      <c r="AFZ13" s="328"/>
      <c r="AGA13" s="328"/>
      <c r="AGB13" s="328"/>
      <c r="AGC13" s="328"/>
      <c r="AGD13" s="328"/>
      <c r="AGE13" s="328"/>
      <c r="AGF13" s="328"/>
      <c r="AGG13" s="328"/>
      <c r="AGH13" s="328"/>
      <c r="AGI13" s="328"/>
      <c r="AGJ13" s="328"/>
      <c r="AGK13" s="328"/>
      <c r="AGL13" s="328"/>
      <c r="AGM13" s="328"/>
      <c r="AGN13" s="328"/>
      <c r="AGO13" s="328"/>
      <c r="AGP13" s="328"/>
      <c r="AGQ13" s="328"/>
      <c r="AGR13" s="328"/>
      <c r="AGS13" s="328"/>
      <c r="AGT13" s="328"/>
      <c r="AGU13" s="328"/>
      <c r="AGV13" s="328"/>
      <c r="AGW13" s="328"/>
      <c r="AGX13" s="328"/>
      <c r="AGY13" s="328"/>
      <c r="AGZ13" s="328"/>
      <c r="AHA13" s="328"/>
      <c r="AHB13" s="328"/>
      <c r="AHC13" s="328"/>
      <c r="AHD13" s="328"/>
      <c r="AHE13" s="328"/>
      <c r="AHF13" s="328"/>
      <c r="AHG13" s="328"/>
      <c r="AHH13" s="328"/>
      <c r="AHI13" s="328"/>
      <c r="AHJ13" s="328"/>
      <c r="AHK13" s="328"/>
      <c r="AHL13" s="328"/>
      <c r="AHM13" s="328"/>
      <c r="AHN13" s="328"/>
      <c r="AHO13" s="328"/>
      <c r="AHP13" s="328"/>
      <c r="AHQ13" s="328"/>
      <c r="AHR13" s="328"/>
      <c r="AHS13" s="328"/>
      <c r="AHT13" s="328"/>
      <c r="AHU13" s="328"/>
      <c r="AHV13" s="328"/>
      <c r="AHW13" s="328"/>
      <c r="AHX13" s="328"/>
      <c r="AHY13" s="328"/>
      <c r="AHZ13" s="328"/>
      <c r="AIA13" s="328"/>
      <c r="AIB13" s="328"/>
      <c r="AIC13" s="328"/>
      <c r="AID13" s="328"/>
      <c r="AIE13" s="328"/>
      <c r="AIF13" s="328"/>
      <c r="AIG13" s="328"/>
      <c r="AIH13" s="328"/>
      <c r="AII13" s="328"/>
      <c r="AIJ13" s="328"/>
      <c r="AIK13" s="328"/>
      <c r="AIL13" s="328"/>
      <c r="AIM13" s="328"/>
      <c r="AIN13" s="328"/>
      <c r="AIO13" s="328"/>
      <c r="AIP13" s="328"/>
      <c r="AIQ13" s="328"/>
      <c r="AIR13" s="328"/>
      <c r="AIS13" s="328"/>
      <c r="AIT13" s="328"/>
      <c r="AIU13" s="328"/>
      <c r="AIV13" s="328"/>
      <c r="AIW13" s="328"/>
      <c r="AIX13" s="328"/>
      <c r="AIY13" s="328"/>
      <c r="AIZ13" s="328"/>
      <c r="AJA13" s="328"/>
      <c r="AJB13" s="328"/>
      <c r="AJC13" s="328"/>
      <c r="AJD13" s="328"/>
      <c r="AJE13" s="328"/>
      <c r="AJF13" s="328"/>
      <c r="AJG13" s="328"/>
      <c r="AJH13" s="328"/>
      <c r="AJI13" s="328"/>
      <c r="AJJ13" s="328"/>
      <c r="AJK13" s="328"/>
      <c r="AJL13" s="328"/>
      <c r="AJM13" s="328"/>
      <c r="AJN13" s="328"/>
      <c r="AJO13" s="328"/>
      <c r="AJP13" s="328"/>
      <c r="AJQ13" s="328"/>
      <c r="AJR13" s="328"/>
      <c r="AJS13" s="328"/>
      <c r="AJT13" s="328"/>
      <c r="AJU13" s="328"/>
      <c r="AJV13" s="328"/>
      <c r="AJW13" s="328"/>
      <c r="AJX13" s="328"/>
      <c r="AJY13" s="328"/>
      <c r="AJZ13" s="328"/>
      <c r="AKA13" s="328"/>
      <c r="AKB13" s="328"/>
      <c r="AKC13" s="328"/>
      <c r="AKD13" s="328"/>
      <c r="AKE13" s="328"/>
      <c r="AKF13" s="328"/>
      <c r="AKG13" s="328"/>
      <c r="AKH13" s="328"/>
      <c r="AKI13" s="328"/>
      <c r="AKJ13" s="328"/>
      <c r="AKK13" s="328"/>
      <c r="AKL13" s="328"/>
      <c r="AKM13" s="328"/>
      <c r="AKN13" s="328"/>
      <c r="AKO13" s="328"/>
      <c r="AKP13" s="328"/>
      <c r="AKQ13" s="328"/>
      <c r="AKR13" s="328"/>
      <c r="AKS13" s="328"/>
      <c r="AKT13" s="328"/>
      <c r="AKU13" s="328"/>
      <c r="AKV13" s="328"/>
      <c r="AKW13" s="328"/>
      <c r="AKX13" s="328"/>
      <c r="AKY13" s="328"/>
      <c r="AKZ13" s="328"/>
      <c r="ALA13" s="328"/>
      <c r="ALB13" s="328"/>
      <c r="ALC13" s="328"/>
      <c r="ALD13" s="328"/>
      <c r="ALE13" s="328"/>
      <c r="ALF13" s="328"/>
      <c r="ALG13" s="328"/>
      <c r="ALH13" s="328"/>
      <c r="ALI13" s="328"/>
      <c r="ALJ13" s="328"/>
      <c r="ALK13" s="328"/>
      <c r="ALL13" s="328"/>
      <c r="ALM13" s="328"/>
      <c r="ALN13" s="328"/>
      <c r="ALO13" s="328"/>
      <c r="ALP13" s="328"/>
      <c r="ALQ13" s="328"/>
      <c r="ALR13" s="328"/>
      <c r="ALS13" s="328"/>
      <c r="ALT13" s="328"/>
      <c r="ALU13" s="328"/>
      <c r="ALV13" s="328"/>
      <c r="ALW13" s="328"/>
      <c r="ALX13" s="328"/>
      <c r="ALY13" s="328"/>
      <c r="ALZ13" s="328"/>
      <c r="AMA13" s="328"/>
      <c r="AMB13" s="328"/>
      <c r="AMC13" s="328"/>
      <c r="AMD13" s="328"/>
      <c r="AME13" s="328"/>
      <c r="AMF13" s="328"/>
      <c r="AMG13" s="328"/>
      <c r="AMH13" s="328"/>
      <c r="AMI13" s="328"/>
      <c r="AMJ13" s="328"/>
      <c r="AMK13" s="328"/>
      <c r="AML13" s="328"/>
      <c r="AMM13" s="328"/>
      <c r="AMN13" s="328"/>
      <c r="AMO13" s="328"/>
      <c r="AMP13" s="328"/>
      <c r="AMQ13" s="328"/>
      <c r="AMR13" s="328"/>
      <c r="AMS13" s="328"/>
      <c r="AMT13" s="328"/>
      <c r="AMU13" s="328"/>
      <c r="AMV13" s="328"/>
      <c r="AMW13" s="328"/>
      <c r="AMX13" s="328"/>
      <c r="AMY13" s="328"/>
      <c r="AMZ13" s="328"/>
      <c r="ANA13" s="328"/>
      <c r="ANB13" s="328"/>
      <c r="ANC13" s="328"/>
      <c r="AND13" s="328"/>
      <c r="ANE13" s="328"/>
      <c r="ANF13" s="328"/>
      <c r="ANG13" s="328"/>
      <c r="ANH13" s="328"/>
      <c r="ANI13" s="328"/>
      <c r="ANJ13" s="328"/>
      <c r="ANK13" s="328"/>
      <c r="ANL13" s="328"/>
      <c r="ANM13" s="328"/>
      <c r="ANN13" s="328"/>
      <c r="ANO13" s="328"/>
      <c r="ANP13" s="328"/>
      <c r="ANQ13" s="328"/>
      <c r="ANR13" s="328"/>
      <c r="ANS13" s="328"/>
      <c r="ANT13" s="328"/>
      <c r="ANU13" s="328"/>
      <c r="ANV13" s="328"/>
      <c r="ANW13" s="328"/>
      <c r="ANX13" s="328"/>
      <c r="ANY13" s="328"/>
      <c r="ANZ13" s="328"/>
      <c r="AOA13" s="328"/>
      <c r="AOB13" s="328"/>
      <c r="AOC13" s="328"/>
      <c r="AOD13" s="328"/>
      <c r="AOE13" s="328"/>
      <c r="AOF13" s="328"/>
      <c r="AOG13" s="328"/>
      <c r="AOH13" s="328"/>
      <c r="AOI13" s="328"/>
      <c r="AOJ13" s="328"/>
      <c r="AOK13" s="328"/>
      <c r="AOL13" s="328"/>
      <c r="AOM13" s="328"/>
      <c r="AON13" s="328"/>
      <c r="AOO13" s="328"/>
      <c r="AOP13" s="328"/>
      <c r="AOQ13" s="328"/>
      <c r="AOR13" s="328"/>
      <c r="AOS13" s="328"/>
      <c r="AOT13" s="328"/>
      <c r="AOU13" s="328"/>
      <c r="AOV13" s="328"/>
      <c r="AOW13" s="328"/>
      <c r="AOX13" s="328"/>
      <c r="AOY13" s="328"/>
      <c r="AOZ13" s="328"/>
      <c r="APA13" s="328"/>
      <c r="APB13" s="328"/>
      <c r="APC13" s="328"/>
      <c r="APD13" s="328"/>
      <c r="APE13" s="328"/>
      <c r="APF13" s="328"/>
      <c r="APG13" s="328"/>
      <c r="APH13" s="328"/>
      <c r="API13" s="328"/>
      <c r="APJ13" s="328"/>
      <c r="APK13" s="328"/>
      <c r="APL13" s="328"/>
      <c r="APM13" s="328"/>
      <c r="APN13" s="328"/>
      <c r="APO13" s="328"/>
      <c r="APP13" s="328"/>
      <c r="APQ13" s="328"/>
      <c r="APR13" s="328"/>
      <c r="APS13" s="328"/>
      <c r="APT13" s="328"/>
      <c r="APU13" s="328"/>
      <c r="APV13" s="328"/>
      <c r="APW13" s="328"/>
      <c r="APX13" s="328"/>
      <c r="APY13" s="328"/>
      <c r="APZ13" s="328"/>
      <c r="AQA13" s="328"/>
      <c r="AQB13" s="328"/>
      <c r="AQC13" s="328"/>
      <c r="AQD13" s="328"/>
      <c r="AQE13" s="328"/>
      <c r="AQF13" s="328"/>
      <c r="AQG13" s="328"/>
      <c r="AQH13" s="328"/>
      <c r="AQI13" s="328"/>
      <c r="AQJ13" s="328"/>
      <c r="AQK13" s="328"/>
      <c r="AQL13" s="328"/>
      <c r="AQM13" s="328"/>
      <c r="AQN13" s="328"/>
      <c r="AQO13" s="328"/>
      <c r="AQP13" s="328"/>
      <c r="AQQ13" s="328"/>
      <c r="AQR13" s="328"/>
      <c r="AQS13" s="328"/>
      <c r="AQT13" s="328"/>
      <c r="AQU13" s="328"/>
      <c r="AQV13" s="328"/>
      <c r="AQW13" s="328"/>
      <c r="AQX13" s="328"/>
      <c r="AQY13" s="328"/>
      <c r="AQZ13" s="328"/>
      <c r="ARA13" s="328"/>
      <c r="ARB13" s="328"/>
      <c r="ARC13" s="328"/>
      <c r="ARD13" s="328"/>
      <c r="ARE13" s="328"/>
      <c r="ARF13" s="328"/>
      <c r="ARG13" s="328"/>
      <c r="ARH13" s="328"/>
      <c r="ARI13" s="328"/>
      <c r="ARJ13" s="328"/>
      <c r="ARK13" s="328"/>
      <c r="ARL13" s="328"/>
      <c r="ARM13" s="328"/>
      <c r="ARN13" s="328"/>
      <c r="ARO13" s="328"/>
      <c r="ARP13" s="328"/>
      <c r="ARQ13" s="328"/>
      <c r="ARR13" s="328"/>
      <c r="ARS13" s="328"/>
      <c r="ART13" s="328"/>
      <c r="ARU13" s="328"/>
      <c r="ARV13" s="328"/>
      <c r="ARW13" s="328"/>
      <c r="ARX13" s="328"/>
      <c r="ARY13" s="328"/>
      <c r="ARZ13" s="328"/>
      <c r="ASA13" s="328"/>
      <c r="ASB13" s="328"/>
      <c r="ASC13" s="328"/>
      <c r="ASD13" s="328"/>
      <c r="ASE13" s="328"/>
      <c r="ASF13" s="328"/>
      <c r="ASG13" s="328"/>
      <c r="ASH13" s="328"/>
      <c r="ASI13" s="328"/>
      <c r="ASJ13" s="328"/>
      <c r="ASK13" s="328"/>
      <c r="ASL13" s="328"/>
      <c r="ASM13" s="328"/>
      <c r="ASN13" s="328"/>
      <c r="ASO13" s="328"/>
      <c r="ASP13" s="328"/>
      <c r="ASQ13" s="328"/>
      <c r="ASR13" s="328"/>
      <c r="ASS13" s="328"/>
      <c r="AST13" s="328"/>
      <c r="ASU13" s="328"/>
      <c r="ASV13" s="328"/>
      <c r="ASW13" s="328"/>
      <c r="ASX13" s="328"/>
      <c r="ASY13" s="328"/>
      <c r="ASZ13" s="328"/>
      <c r="ATA13" s="328"/>
      <c r="ATB13" s="328"/>
      <c r="ATC13" s="328"/>
      <c r="ATD13" s="328"/>
      <c r="ATE13" s="328"/>
      <c r="ATF13" s="328"/>
      <c r="ATG13" s="328"/>
      <c r="ATH13" s="328"/>
      <c r="ATI13" s="328"/>
      <c r="ATJ13" s="328"/>
      <c r="ATK13" s="328"/>
      <c r="ATL13" s="328"/>
      <c r="ATM13" s="328"/>
      <c r="ATN13" s="328"/>
      <c r="ATO13" s="328"/>
      <c r="ATP13" s="328"/>
      <c r="ATQ13" s="328"/>
      <c r="ATR13" s="328"/>
      <c r="ATS13" s="328"/>
      <c r="ATT13" s="328"/>
      <c r="ATU13" s="328"/>
      <c r="ATV13" s="328"/>
      <c r="ATW13" s="328"/>
      <c r="ATX13" s="328"/>
      <c r="ATY13" s="328"/>
      <c r="ATZ13" s="328"/>
      <c r="AUA13" s="328"/>
      <c r="AUB13" s="328"/>
      <c r="AUC13" s="328"/>
      <c r="AUD13" s="328"/>
      <c r="AUE13" s="328"/>
      <c r="AUF13" s="328"/>
      <c r="AUG13" s="328"/>
      <c r="AUH13" s="328"/>
      <c r="AUI13" s="328"/>
      <c r="AUJ13" s="328"/>
      <c r="AUK13" s="328"/>
      <c r="AUL13" s="328"/>
      <c r="AUM13" s="328"/>
      <c r="AUN13" s="328"/>
      <c r="AUO13" s="328"/>
      <c r="AUP13" s="328"/>
      <c r="AUQ13" s="328"/>
      <c r="AUR13" s="328"/>
      <c r="AUS13" s="328"/>
      <c r="AUT13" s="328"/>
      <c r="AUU13" s="328"/>
      <c r="AUV13" s="328"/>
      <c r="AUW13" s="328"/>
      <c r="AUX13" s="328"/>
      <c r="AUY13" s="328"/>
      <c r="AUZ13" s="328"/>
      <c r="AVA13" s="328"/>
      <c r="AVB13" s="328"/>
      <c r="AVC13" s="328"/>
      <c r="AVD13" s="328"/>
      <c r="AVE13" s="328"/>
      <c r="AVF13" s="328"/>
      <c r="AVG13" s="328"/>
      <c r="AVH13" s="328"/>
      <c r="AVI13" s="328"/>
      <c r="AVJ13" s="328"/>
      <c r="AVK13" s="328"/>
      <c r="AVL13" s="328"/>
      <c r="AVM13" s="328"/>
      <c r="AVN13" s="328"/>
      <c r="AVO13" s="328"/>
      <c r="AVP13" s="328"/>
      <c r="AVQ13" s="328"/>
      <c r="AVR13" s="328"/>
      <c r="AVS13" s="328"/>
      <c r="AVT13" s="328"/>
      <c r="AVU13" s="328"/>
      <c r="AVV13" s="328"/>
      <c r="AVW13" s="328"/>
      <c r="AVX13" s="328"/>
      <c r="AVY13" s="328"/>
      <c r="AVZ13" s="328"/>
      <c r="AWA13" s="328"/>
      <c r="AWB13" s="328"/>
      <c r="AWC13" s="328"/>
      <c r="AWD13" s="328"/>
      <c r="AWE13" s="328"/>
      <c r="AWF13" s="328"/>
      <c r="AWG13" s="328"/>
      <c r="AWH13" s="328"/>
      <c r="AWI13" s="328"/>
      <c r="AWJ13" s="328"/>
      <c r="AWK13" s="328"/>
      <c r="AWL13" s="328"/>
      <c r="AWM13" s="328"/>
      <c r="AWN13" s="328"/>
      <c r="AWO13" s="328"/>
      <c r="AWP13" s="328"/>
      <c r="AWQ13" s="328"/>
      <c r="AWR13" s="328"/>
      <c r="AWS13" s="328"/>
      <c r="AWT13" s="328"/>
      <c r="AWU13" s="328"/>
      <c r="AWV13" s="328"/>
      <c r="AWW13" s="328"/>
      <c r="AWX13" s="328"/>
      <c r="AWY13" s="328"/>
      <c r="AWZ13" s="328"/>
      <c r="AXA13" s="328"/>
      <c r="AXB13" s="328"/>
      <c r="AXC13" s="328"/>
      <c r="AXD13" s="328"/>
      <c r="AXE13" s="328"/>
      <c r="AXF13" s="328"/>
      <c r="AXG13" s="328"/>
      <c r="AXH13" s="328"/>
      <c r="AXI13" s="328"/>
      <c r="AXJ13" s="328"/>
      <c r="AXK13" s="328"/>
      <c r="AXL13" s="328"/>
      <c r="AXM13" s="328"/>
      <c r="AXN13" s="328"/>
      <c r="AXO13" s="328"/>
      <c r="AXP13" s="328"/>
      <c r="AXQ13" s="328"/>
      <c r="AXR13" s="328"/>
      <c r="AXS13" s="328"/>
      <c r="AXT13" s="328"/>
      <c r="AXU13" s="328"/>
      <c r="AXV13" s="328"/>
      <c r="AXW13" s="328"/>
      <c r="AXX13" s="328"/>
      <c r="AXY13" s="328"/>
      <c r="AXZ13" s="328"/>
      <c r="AYA13" s="328"/>
      <c r="AYB13" s="328"/>
      <c r="AYC13" s="328"/>
      <c r="AYD13" s="328"/>
      <c r="AYE13" s="328"/>
      <c r="AYF13" s="328"/>
      <c r="AYG13" s="328"/>
      <c r="AYH13" s="328"/>
      <c r="AYI13" s="328"/>
      <c r="AYJ13" s="328"/>
      <c r="AYK13" s="328"/>
      <c r="AYL13" s="328"/>
      <c r="AYM13" s="328"/>
      <c r="AYN13" s="328"/>
      <c r="AYO13" s="328"/>
      <c r="AYP13" s="328"/>
      <c r="AYQ13" s="328"/>
      <c r="AYR13" s="328"/>
      <c r="AYS13" s="328"/>
      <c r="AYT13" s="328"/>
      <c r="AYU13" s="328"/>
      <c r="AYV13" s="328"/>
      <c r="AYW13" s="328"/>
      <c r="AYX13" s="328"/>
      <c r="AYY13" s="328"/>
      <c r="AYZ13" s="328"/>
      <c r="AZA13" s="328"/>
      <c r="AZB13" s="328"/>
      <c r="AZC13" s="328"/>
      <c r="AZD13" s="328"/>
      <c r="AZE13" s="328"/>
      <c r="AZF13" s="328"/>
      <c r="AZG13" s="328"/>
      <c r="AZH13" s="328"/>
      <c r="AZI13" s="328"/>
      <c r="AZJ13" s="328"/>
      <c r="AZK13" s="328"/>
      <c r="AZL13" s="328"/>
      <c r="AZM13" s="328"/>
      <c r="AZN13" s="328"/>
      <c r="AZO13" s="328"/>
      <c r="AZP13" s="328"/>
      <c r="AZQ13" s="328"/>
      <c r="AZR13" s="328"/>
      <c r="AZS13" s="328"/>
      <c r="AZT13" s="328"/>
      <c r="AZU13" s="328"/>
      <c r="AZV13" s="328"/>
      <c r="AZW13" s="328"/>
      <c r="AZX13" s="328"/>
      <c r="AZY13" s="328"/>
      <c r="AZZ13" s="328"/>
      <c r="BAA13" s="328"/>
      <c r="BAB13" s="328"/>
      <c r="BAC13" s="328"/>
      <c r="BAD13" s="328"/>
      <c r="BAE13" s="328"/>
      <c r="BAF13" s="328"/>
      <c r="BAG13" s="328"/>
      <c r="BAH13" s="328"/>
      <c r="BAI13" s="328"/>
      <c r="BAJ13" s="328"/>
      <c r="BAK13" s="328"/>
      <c r="BAL13" s="328"/>
      <c r="BAM13" s="328"/>
      <c r="BAN13" s="328"/>
      <c r="BAO13" s="328"/>
      <c r="BAP13" s="328"/>
      <c r="BAQ13" s="328"/>
      <c r="BAR13" s="328"/>
      <c r="BAS13" s="328"/>
      <c r="BAT13" s="328"/>
      <c r="BAU13" s="328"/>
      <c r="BAV13" s="328"/>
      <c r="BAW13" s="328"/>
      <c r="BAX13" s="328"/>
      <c r="BAY13" s="328"/>
      <c r="BAZ13" s="328"/>
      <c r="BBA13" s="328"/>
      <c r="BBB13" s="328"/>
      <c r="BBC13" s="328"/>
      <c r="BBD13" s="328"/>
      <c r="BBE13" s="328"/>
      <c r="BBF13" s="328"/>
      <c r="BBG13" s="328"/>
      <c r="BBH13" s="328"/>
      <c r="BBI13" s="328"/>
      <c r="BBJ13" s="328"/>
      <c r="BBK13" s="328"/>
      <c r="BBL13" s="328"/>
      <c r="BBM13" s="328"/>
      <c r="BBN13" s="328"/>
      <c r="BBO13" s="328"/>
      <c r="BBP13" s="328"/>
      <c r="BBQ13" s="328"/>
      <c r="BBR13" s="328"/>
      <c r="BBS13" s="328"/>
      <c r="BBT13" s="328"/>
      <c r="BBU13" s="328"/>
      <c r="BBV13" s="328"/>
      <c r="BBW13" s="328"/>
      <c r="BBX13" s="328"/>
      <c r="BBY13" s="328"/>
      <c r="BBZ13" s="328"/>
      <c r="BCA13" s="328"/>
      <c r="BCB13" s="328"/>
      <c r="BCC13" s="328"/>
      <c r="BCD13" s="328"/>
      <c r="BCE13" s="328"/>
      <c r="BCF13" s="328"/>
      <c r="BCG13" s="328"/>
      <c r="BCH13" s="328"/>
      <c r="BCI13" s="328"/>
      <c r="BCJ13" s="328"/>
      <c r="BCK13" s="328"/>
      <c r="BCL13" s="328"/>
      <c r="BCM13" s="328"/>
      <c r="BCN13" s="328"/>
      <c r="BCO13" s="328"/>
      <c r="BCP13" s="328"/>
      <c r="BCQ13" s="328"/>
      <c r="BCR13" s="328"/>
      <c r="BCS13" s="328"/>
      <c r="BCT13" s="328"/>
      <c r="BCU13" s="328"/>
      <c r="BCV13" s="328"/>
      <c r="BCW13" s="328"/>
      <c r="BCX13" s="328"/>
      <c r="BCY13" s="328"/>
      <c r="BCZ13" s="328"/>
      <c r="BDA13" s="328"/>
      <c r="BDB13" s="328"/>
      <c r="BDC13" s="328"/>
      <c r="BDD13" s="328"/>
      <c r="BDE13" s="328"/>
      <c r="BDF13" s="328"/>
      <c r="BDG13" s="328"/>
      <c r="BDH13" s="328"/>
      <c r="BDI13" s="328"/>
      <c r="BDJ13" s="328"/>
      <c r="BDK13" s="328"/>
      <c r="BDL13" s="328"/>
      <c r="BDM13" s="328"/>
      <c r="BDN13" s="328"/>
      <c r="BDO13" s="328"/>
      <c r="BDP13" s="328"/>
      <c r="BDQ13" s="328"/>
      <c r="BDR13" s="328"/>
      <c r="BDS13" s="328"/>
      <c r="BDT13" s="328"/>
      <c r="BDU13" s="328"/>
      <c r="BDV13" s="328"/>
      <c r="BDW13" s="328"/>
      <c r="BDX13" s="328"/>
      <c r="BDY13" s="328"/>
      <c r="BDZ13" s="328"/>
      <c r="BEA13" s="328"/>
      <c r="BEB13" s="328"/>
      <c r="BEC13" s="328"/>
      <c r="BED13" s="328"/>
      <c r="BEE13" s="328"/>
      <c r="BEF13" s="328"/>
      <c r="BEG13" s="328"/>
      <c r="BEH13" s="328"/>
      <c r="BEI13" s="328"/>
      <c r="BEJ13" s="328"/>
      <c r="BEK13" s="328"/>
      <c r="BEL13" s="328"/>
      <c r="BEM13" s="328"/>
      <c r="BEN13" s="328"/>
      <c r="BEO13" s="328"/>
      <c r="BEP13" s="328"/>
      <c r="BEQ13" s="328"/>
      <c r="BER13" s="328"/>
      <c r="BES13" s="328"/>
      <c r="BET13" s="328"/>
      <c r="BEU13" s="328"/>
      <c r="BEV13" s="328"/>
      <c r="BEW13" s="328"/>
      <c r="BEX13" s="328"/>
      <c r="BEY13" s="328"/>
      <c r="BEZ13" s="328"/>
      <c r="BFA13" s="328"/>
      <c r="BFB13" s="328"/>
      <c r="BFC13" s="328"/>
      <c r="BFD13" s="328"/>
      <c r="BFE13" s="328"/>
      <c r="BFF13" s="328"/>
      <c r="BFG13" s="328"/>
      <c r="BFH13" s="328"/>
      <c r="BFI13" s="328"/>
      <c r="BFJ13" s="328"/>
      <c r="BFK13" s="328"/>
      <c r="BFL13" s="328"/>
      <c r="BFM13" s="328"/>
    </row>
    <row r="14" spans="1:1521" s="263" customFormat="1" ht="12" customHeight="1">
      <c r="A14" s="489"/>
      <c r="B14" s="490"/>
      <c r="C14" s="321"/>
      <c r="D14" s="322"/>
      <c r="E14" s="255"/>
      <c r="F14" s="323"/>
      <c r="G14" s="257"/>
      <c r="H14" s="257"/>
      <c r="I14" s="257"/>
      <c r="J14" s="257"/>
      <c r="K14" s="257"/>
      <c r="L14" s="257"/>
      <c r="M14" s="257"/>
      <c r="N14" s="257"/>
      <c r="O14" s="257"/>
      <c r="P14" s="257"/>
      <c r="Q14" s="258"/>
      <c r="R14" s="324"/>
      <c r="S14" s="258"/>
      <c r="T14" s="258"/>
      <c r="U14" s="258"/>
      <c r="V14" s="258"/>
      <c r="W14" s="258"/>
      <c r="X14" s="258"/>
      <c r="Y14" s="258"/>
      <c r="Z14" s="258"/>
      <c r="AA14" s="258"/>
      <c r="AB14" s="258"/>
      <c r="AC14" s="258"/>
      <c r="AD14" s="258"/>
      <c r="AE14" s="258"/>
      <c r="AF14" s="331" t="str">
        <f t="shared" si="0"/>
        <v/>
      </c>
      <c r="AG14" s="332" t="str">
        <f t="shared" si="1"/>
        <v/>
      </c>
      <c r="AH14" s="17"/>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8"/>
      <c r="DY14" s="328"/>
      <c r="DZ14" s="328"/>
      <c r="EA14" s="328"/>
      <c r="EB14" s="328"/>
      <c r="EC14" s="328"/>
      <c r="ED14" s="328"/>
      <c r="EE14" s="328"/>
      <c r="EF14" s="328"/>
      <c r="EG14" s="328"/>
      <c r="EH14" s="328"/>
      <c r="EI14" s="328"/>
      <c r="EJ14" s="328"/>
      <c r="EK14" s="328"/>
      <c r="EL14" s="328"/>
      <c r="EM14" s="328"/>
      <c r="EN14" s="328"/>
      <c r="EO14" s="328"/>
      <c r="EP14" s="328"/>
      <c r="EQ14" s="328"/>
      <c r="ER14" s="328"/>
      <c r="ES14" s="328"/>
      <c r="ET14" s="328"/>
      <c r="EU14" s="328"/>
      <c r="EV14" s="328"/>
      <c r="EW14" s="328"/>
      <c r="EX14" s="328"/>
      <c r="EY14" s="328"/>
      <c r="EZ14" s="328"/>
      <c r="FA14" s="328"/>
      <c r="FB14" s="328"/>
      <c r="FC14" s="328"/>
      <c r="FD14" s="328"/>
      <c r="FE14" s="328"/>
      <c r="FF14" s="328"/>
      <c r="FG14" s="328"/>
      <c r="FH14" s="328"/>
      <c r="FI14" s="328"/>
      <c r="FJ14" s="328"/>
      <c r="FK14" s="328"/>
      <c r="FL14" s="328"/>
      <c r="FM14" s="328"/>
      <c r="FN14" s="328"/>
      <c r="FO14" s="328"/>
      <c r="FP14" s="328"/>
      <c r="FQ14" s="328"/>
      <c r="FR14" s="328"/>
      <c r="FS14" s="328"/>
      <c r="FT14" s="328"/>
      <c r="FU14" s="328"/>
      <c r="FV14" s="328"/>
      <c r="FW14" s="328"/>
      <c r="FX14" s="328"/>
      <c r="FY14" s="328"/>
      <c r="FZ14" s="328"/>
      <c r="GA14" s="328"/>
      <c r="GB14" s="328"/>
      <c r="GC14" s="328"/>
      <c r="GD14" s="328"/>
      <c r="GE14" s="328"/>
      <c r="GF14" s="328"/>
      <c r="GG14" s="328"/>
      <c r="GH14" s="328"/>
      <c r="GI14" s="328"/>
      <c r="GJ14" s="328"/>
      <c r="GK14" s="328"/>
      <c r="GL14" s="328"/>
      <c r="GM14" s="328"/>
      <c r="GN14" s="328"/>
      <c r="GO14" s="328"/>
      <c r="GP14" s="328"/>
      <c r="GQ14" s="328"/>
      <c r="GR14" s="328"/>
      <c r="GS14" s="328"/>
      <c r="GT14" s="328"/>
      <c r="GU14" s="328"/>
      <c r="GV14" s="328"/>
      <c r="GW14" s="328"/>
      <c r="GX14" s="328"/>
      <c r="GY14" s="328"/>
      <c r="GZ14" s="328"/>
      <c r="HA14" s="328"/>
      <c r="HB14" s="328"/>
      <c r="HC14" s="328"/>
      <c r="HD14" s="328"/>
      <c r="HE14" s="328"/>
      <c r="HF14" s="328"/>
      <c r="HG14" s="328"/>
      <c r="HH14" s="328"/>
      <c r="HI14" s="328"/>
      <c r="HJ14" s="328"/>
      <c r="HK14" s="328"/>
      <c r="HL14" s="328"/>
      <c r="HM14" s="328"/>
      <c r="HN14" s="328"/>
      <c r="HO14" s="328"/>
      <c r="HP14" s="328"/>
      <c r="HQ14" s="328"/>
      <c r="HR14" s="328"/>
      <c r="HS14" s="328"/>
      <c r="HT14" s="328"/>
      <c r="HU14" s="328"/>
      <c r="HV14" s="328"/>
      <c r="HW14" s="328"/>
      <c r="HX14" s="328"/>
      <c r="HY14" s="328"/>
      <c r="HZ14" s="328"/>
      <c r="IA14" s="328"/>
      <c r="IB14" s="328"/>
      <c r="IC14" s="328"/>
      <c r="ID14" s="328"/>
      <c r="IE14" s="328"/>
      <c r="IF14" s="328"/>
      <c r="IG14" s="328"/>
      <c r="IH14" s="328"/>
      <c r="II14" s="328"/>
      <c r="IJ14" s="328"/>
      <c r="IK14" s="328"/>
      <c r="IL14" s="328"/>
      <c r="IM14" s="328"/>
      <c r="IN14" s="328"/>
      <c r="IO14" s="328"/>
      <c r="IP14" s="328"/>
      <c r="IQ14" s="328"/>
      <c r="IR14" s="328"/>
      <c r="IS14" s="328"/>
      <c r="IT14" s="328"/>
      <c r="IU14" s="328"/>
      <c r="IV14" s="328"/>
      <c r="IW14" s="328"/>
      <c r="IX14" s="328"/>
      <c r="IY14" s="328"/>
      <c r="IZ14" s="328"/>
      <c r="JA14" s="328"/>
      <c r="JB14" s="328"/>
      <c r="JC14" s="328"/>
      <c r="JD14" s="328"/>
      <c r="JE14" s="328"/>
      <c r="JF14" s="328"/>
      <c r="JG14" s="328"/>
      <c r="JH14" s="328"/>
      <c r="JI14" s="328"/>
      <c r="JJ14" s="328"/>
      <c r="JK14" s="328"/>
      <c r="JL14" s="328"/>
      <c r="JM14" s="328"/>
      <c r="JN14" s="328"/>
      <c r="JO14" s="328"/>
      <c r="JP14" s="328"/>
      <c r="JQ14" s="328"/>
      <c r="JR14" s="328"/>
      <c r="JS14" s="328"/>
      <c r="JT14" s="328"/>
      <c r="JU14" s="328"/>
      <c r="JV14" s="328"/>
      <c r="JW14" s="328"/>
      <c r="JX14" s="328"/>
      <c r="JY14" s="328"/>
      <c r="JZ14" s="328"/>
      <c r="KA14" s="328"/>
      <c r="KB14" s="328"/>
      <c r="KC14" s="328"/>
      <c r="KD14" s="328"/>
      <c r="KE14" s="328"/>
      <c r="KF14" s="328"/>
      <c r="KG14" s="328"/>
      <c r="KH14" s="328"/>
      <c r="KI14" s="328"/>
      <c r="KJ14" s="328"/>
      <c r="KK14" s="328"/>
      <c r="KL14" s="328"/>
      <c r="KM14" s="328"/>
      <c r="KN14" s="328"/>
      <c r="KO14" s="328"/>
      <c r="KP14" s="328"/>
      <c r="KQ14" s="328"/>
      <c r="KR14" s="328"/>
      <c r="KS14" s="328"/>
      <c r="KT14" s="328"/>
      <c r="KU14" s="328"/>
      <c r="KV14" s="328"/>
      <c r="KW14" s="328"/>
      <c r="KX14" s="328"/>
      <c r="KY14" s="328"/>
      <c r="KZ14" s="328"/>
      <c r="LA14" s="328"/>
      <c r="LB14" s="328"/>
      <c r="LC14" s="328"/>
      <c r="LD14" s="328"/>
      <c r="LE14" s="328"/>
      <c r="LF14" s="328"/>
      <c r="LG14" s="328"/>
      <c r="LH14" s="328"/>
      <c r="LI14" s="328"/>
      <c r="LJ14" s="328"/>
      <c r="LK14" s="328"/>
      <c r="LL14" s="328"/>
      <c r="LM14" s="328"/>
      <c r="LN14" s="328"/>
      <c r="LO14" s="328"/>
      <c r="LP14" s="328"/>
      <c r="LQ14" s="328"/>
      <c r="LR14" s="328"/>
      <c r="LS14" s="328"/>
      <c r="LT14" s="328"/>
      <c r="LU14" s="328"/>
      <c r="LV14" s="328"/>
      <c r="LW14" s="328"/>
      <c r="LX14" s="328"/>
      <c r="LY14" s="328"/>
      <c r="LZ14" s="328"/>
      <c r="MA14" s="328"/>
      <c r="MB14" s="328"/>
      <c r="MC14" s="328"/>
      <c r="MD14" s="328"/>
      <c r="ME14" s="328"/>
      <c r="MF14" s="328"/>
      <c r="MG14" s="328"/>
      <c r="MH14" s="328"/>
      <c r="MI14" s="328"/>
      <c r="MJ14" s="328"/>
      <c r="MK14" s="328"/>
      <c r="ML14" s="328"/>
      <c r="MM14" s="328"/>
      <c r="MN14" s="328"/>
      <c r="MO14" s="328"/>
      <c r="MP14" s="328"/>
      <c r="MQ14" s="328"/>
      <c r="MR14" s="328"/>
      <c r="MS14" s="328"/>
      <c r="MT14" s="328"/>
      <c r="MU14" s="328"/>
      <c r="MV14" s="328"/>
      <c r="MW14" s="328"/>
      <c r="MX14" s="328"/>
      <c r="MY14" s="328"/>
      <c r="MZ14" s="328"/>
      <c r="NA14" s="328"/>
      <c r="NB14" s="328"/>
      <c r="NC14" s="328"/>
      <c r="ND14" s="328"/>
      <c r="NE14" s="328"/>
      <c r="NF14" s="328"/>
      <c r="NG14" s="328"/>
      <c r="NH14" s="328"/>
      <c r="NI14" s="328"/>
      <c r="NJ14" s="328"/>
      <c r="NK14" s="328"/>
      <c r="NL14" s="328"/>
      <c r="NM14" s="328"/>
      <c r="NN14" s="328"/>
      <c r="NO14" s="328"/>
      <c r="NP14" s="328"/>
      <c r="NQ14" s="328"/>
      <c r="NR14" s="328"/>
      <c r="NS14" s="328"/>
      <c r="NT14" s="328"/>
      <c r="NU14" s="328"/>
      <c r="NV14" s="328"/>
      <c r="NW14" s="328"/>
      <c r="NX14" s="328"/>
      <c r="NY14" s="328"/>
      <c r="NZ14" s="328"/>
      <c r="OA14" s="328"/>
      <c r="OB14" s="328"/>
      <c r="OC14" s="328"/>
      <c r="OD14" s="328"/>
      <c r="OE14" s="328"/>
      <c r="OF14" s="328"/>
      <c r="OG14" s="328"/>
      <c r="OH14" s="328"/>
      <c r="OI14" s="328"/>
      <c r="OJ14" s="328"/>
      <c r="OK14" s="328"/>
      <c r="OL14" s="328"/>
      <c r="OM14" s="328"/>
      <c r="ON14" s="328"/>
      <c r="OO14" s="328"/>
      <c r="OP14" s="328"/>
      <c r="OQ14" s="328"/>
      <c r="OR14" s="328"/>
      <c r="OS14" s="328"/>
      <c r="OT14" s="328"/>
      <c r="OU14" s="328"/>
      <c r="OV14" s="328"/>
      <c r="OW14" s="328"/>
      <c r="OX14" s="328"/>
      <c r="OY14" s="328"/>
      <c r="OZ14" s="328"/>
      <c r="PA14" s="328"/>
      <c r="PB14" s="328"/>
      <c r="PC14" s="328"/>
      <c r="PD14" s="328"/>
      <c r="PE14" s="328"/>
      <c r="PF14" s="328"/>
      <c r="PG14" s="328"/>
      <c r="PH14" s="328"/>
      <c r="PI14" s="328"/>
      <c r="PJ14" s="328"/>
      <c r="PK14" s="328"/>
      <c r="PL14" s="328"/>
      <c r="PM14" s="328"/>
      <c r="PN14" s="328"/>
      <c r="PO14" s="328"/>
      <c r="PP14" s="328"/>
      <c r="PQ14" s="328"/>
      <c r="PR14" s="328"/>
      <c r="PS14" s="328"/>
      <c r="PT14" s="328"/>
      <c r="PU14" s="328"/>
      <c r="PV14" s="328"/>
      <c r="PW14" s="328"/>
      <c r="PX14" s="328"/>
      <c r="PY14" s="328"/>
      <c r="PZ14" s="328"/>
      <c r="QA14" s="328"/>
      <c r="QB14" s="328"/>
      <c r="QC14" s="328"/>
      <c r="QD14" s="328"/>
      <c r="QE14" s="328"/>
      <c r="QF14" s="328"/>
      <c r="QG14" s="328"/>
      <c r="QH14" s="328"/>
      <c r="QI14" s="328"/>
      <c r="QJ14" s="328"/>
      <c r="QK14" s="328"/>
      <c r="QL14" s="328"/>
      <c r="QM14" s="328"/>
      <c r="QN14" s="328"/>
      <c r="QO14" s="328"/>
      <c r="QP14" s="328"/>
      <c r="QQ14" s="328"/>
      <c r="QR14" s="328"/>
      <c r="QS14" s="328"/>
      <c r="QT14" s="328"/>
      <c r="QU14" s="328"/>
      <c r="QV14" s="328"/>
      <c r="QW14" s="328"/>
      <c r="QX14" s="328"/>
      <c r="QY14" s="328"/>
      <c r="QZ14" s="328"/>
      <c r="RA14" s="328"/>
      <c r="RB14" s="328"/>
      <c r="RC14" s="328"/>
      <c r="RD14" s="328"/>
      <c r="RE14" s="328"/>
      <c r="RF14" s="328"/>
      <c r="RG14" s="328"/>
      <c r="RH14" s="328"/>
      <c r="RI14" s="328"/>
      <c r="RJ14" s="328"/>
      <c r="RK14" s="328"/>
      <c r="RL14" s="328"/>
      <c r="RM14" s="328"/>
      <c r="RN14" s="328"/>
      <c r="RO14" s="328"/>
      <c r="RP14" s="328"/>
      <c r="RQ14" s="328"/>
      <c r="RR14" s="328"/>
      <c r="RS14" s="328"/>
      <c r="RT14" s="328"/>
      <c r="RU14" s="328"/>
      <c r="RV14" s="328"/>
      <c r="RW14" s="328"/>
      <c r="RX14" s="328"/>
      <c r="RY14" s="328"/>
      <c r="RZ14" s="328"/>
      <c r="SA14" s="328"/>
      <c r="SB14" s="328"/>
      <c r="SC14" s="328"/>
      <c r="SD14" s="328"/>
      <c r="SE14" s="328"/>
      <c r="SF14" s="328"/>
      <c r="SG14" s="328"/>
      <c r="SH14" s="328"/>
      <c r="SI14" s="328"/>
      <c r="SJ14" s="328"/>
      <c r="SK14" s="328"/>
      <c r="SL14" s="328"/>
      <c r="SM14" s="328"/>
      <c r="SN14" s="328"/>
      <c r="SO14" s="328"/>
      <c r="SP14" s="328"/>
      <c r="SQ14" s="328"/>
      <c r="SR14" s="328"/>
      <c r="SS14" s="328"/>
      <c r="ST14" s="328"/>
      <c r="SU14" s="328"/>
      <c r="SV14" s="328"/>
      <c r="SW14" s="328"/>
      <c r="SX14" s="328"/>
      <c r="SY14" s="328"/>
      <c r="SZ14" s="328"/>
      <c r="TA14" s="328"/>
      <c r="TB14" s="328"/>
      <c r="TC14" s="328"/>
      <c r="TD14" s="328"/>
      <c r="TE14" s="328"/>
      <c r="TF14" s="328"/>
      <c r="TG14" s="328"/>
      <c r="TH14" s="328"/>
      <c r="TI14" s="328"/>
      <c r="TJ14" s="328"/>
      <c r="TK14" s="328"/>
      <c r="TL14" s="328"/>
      <c r="TM14" s="328"/>
      <c r="TN14" s="328"/>
      <c r="TO14" s="328"/>
      <c r="TP14" s="328"/>
      <c r="TQ14" s="328"/>
      <c r="TR14" s="328"/>
      <c r="TS14" s="328"/>
      <c r="TT14" s="328"/>
      <c r="TU14" s="328"/>
      <c r="TV14" s="328"/>
      <c r="TW14" s="328"/>
      <c r="TX14" s="328"/>
      <c r="TY14" s="328"/>
      <c r="TZ14" s="328"/>
      <c r="UA14" s="328"/>
      <c r="UB14" s="328"/>
      <c r="UC14" s="328"/>
      <c r="UD14" s="328"/>
      <c r="UE14" s="328"/>
      <c r="UF14" s="328"/>
      <c r="UG14" s="328"/>
      <c r="UH14" s="328"/>
      <c r="UI14" s="328"/>
      <c r="UJ14" s="328"/>
      <c r="UK14" s="328"/>
      <c r="UL14" s="328"/>
      <c r="UM14" s="328"/>
      <c r="UN14" s="328"/>
      <c r="UO14" s="328"/>
      <c r="UP14" s="328"/>
      <c r="UQ14" s="328"/>
      <c r="UR14" s="328"/>
      <c r="US14" s="328"/>
      <c r="UT14" s="328"/>
      <c r="UU14" s="328"/>
      <c r="UV14" s="328"/>
      <c r="UW14" s="328"/>
      <c r="UX14" s="328"/>
      <c r="UY14" s="328"/>
      <c r="UZ14" s="328"/>
      <c r="VA14" s="328"/>
      <c r="VB14" s="328"/>
      <c r="VC14" s="328"/>
      <c r="VD14" s="328"/>
      <c r="VE14" s="328"/>
      <c r="VF14" s="328"/>
      <c r="VG14" s="328"/>
      <c r="VH14" s="328"/>
      <c r="VI14" s="328"/>
      <c r="VJ14" s="328"/>
      <c r="VK14" s="328"/>
      <c r="VL14" s="328"/>
      <c r="VM14" s="328"/>
      <c r="VN14" s="328"/>
      <c r="VO14" s="328"/>
      <c r="VP14" s="328"/>
      <c r="VQ14" s="328"/>
      <c r="VR14" s="328"/>
      <c r="VS14" s="328"/>
      <c r="VT14" s="328"/>
      <c r="VU14" s="328"/>
      <c r="VV14" s="328"/>
      <c r="VW14" s="328"/>
      <c r="VX14" s="328"/>
      <c r="VY14" s="328"/>
      <c r="VZ14" s="328"/>
      <c r="WA14" s="328"/>
      <c r="WB14" s="328"/>
      <c r="WC14" s="328"/>
      <c r="WD14" s="328"/>
      <c r="WE14" s="328"/>
      <c r="WF14" s="328"/>
      <c r="WG14" s="328"/>
      <c r="WH14" s="328"/>
      <c r="WI14" s="328"/>
      <c r="WJ14" s="328"/>
      <c r="WK14" s="328"/>
      <c r="WL14" s="328"/>
      <c r="WM14" s="328"/>
      <c r="WN14" s="328"/>
      <c r="WO14" s="328"/>
      <c r="WP14" s="328"/>
      <c r="WQ14" s="328"/>
      <c r="WR14" s="328"/>
      <c r="WS14" s="328"/>
      <c r="WT14" s="328"/>
      <c r="WU14" s="328"/>
      <c r="WV14" s="328"/>
      <c r="WW14" s="328"/>
      <c r="WX14" s="328"/>
      <c r="WY14" s="328"/>
      <c r="WZ14" s="328"/>
      <c r="XA14" s="328"/>
      <c r="XB14" s="328"/>
      <c r="XC14" s="328"/>
      <c r="XD14" s="328"/>
      <c r="XE14" s="328"/>
      <c r="XF14" s="328"/>
      <c r="XG14" s="328"/>
      <c r="XH14" s="328"/>
      <c r="XI14" s="328"/>
      <c r="XJ14" s="328"/>
      <c r="XK14" s="328"/>
      <c r="XL14" s="328"/>
      <c r="XM14" s="328"/>
      <c r="XN14" s="328"/>
      <c r="XO14" s="328"/>
      <c r="XP14" s="328"/>
      <c r="XQ14" s="328"/>
      <c r="XR14" s="328"/>
      <c r="XS14" s="328"/>
      <c r="XT14" s="328"/>
      <c r="XU14" s="328"/>
      <c r="XV14" s="328"/>
      <c r="XW14" s="328"/>
      <c r="XX14" s="328"/>
      <c r="XY14" s="328"/>
      <c r="XZ14" s="328"/>
      <c r="YA14" s="328"/>
      <c r="YB14" s="328"/>
      <c r="YC14" s="328"/>
      <c r="YD14" s="328"/>
      <c r="YE14" s="328"/>
      <c r="YF14" s="328"/>
      <c r="YG14" s="328"/>
      <c r="YH14" s="328"/>
      <c r="YI14" s="328"/>
      <c r="YJ14" s="328"/>
      <c r="YK14" s="328"/>
      <c r="YL14" s="328"/>
      <c r="YM14" s="328"/>
      <c r="YN14" s="328"/>
      <c r="YO14" s="328"/>
      <c r="YP14" s="328"/>
      <c r="YQ14" s="328"/>
      <c r="YR14" s="328"/>
      <c r="YS14" s="328"/>
      <c r="YT14" s="328"/>
      <c r="YU14" s="328"/>
      <c r="YV14" s="328"/>
      <c r="YW14" s="328"/>
      <c r="YX14" s="328"/>
      <c r="YY14" s="328"/>
      <c r="YZ14" s="328"/>
      <c r="ZA14" s="328"/>
      <c r="ZB14" s="328"/>
      <c r="ZC14" s="328"/>
      <c r="ZD14" s="328"/>
      <c r="ZE14" s="328"/>
      <c r="ZF14" s="328"/>
      <c r="ZG14" s="328"/>
      <c r="ZH14" s="328"/>
      <c r="ZI14" s="328"/>
      <c r="ZJ14" s="328"/>
      <c r="ZK14" s="328"/>
      <c r="ZL14" s="328"/>
      <c r="ZM14" s="328"/>
      <c r="ZN14" s="328"/>
      <c r="ZO14" s="328"/>
      <c r="ZP14" s="328"/>
      <c r="ZQ14" s="328"/>
      <c r="ZR14" s="328"/>
      <c r="ZS14" s="328"/>
      <c r="ZT14" s="328"/>
      <c r="ZU14" s="328"/>
      <c r="ZV14" s="328"/>
      <c r="ZW14" s="328"/>
      <c r="ZX14" s="328"/>
      <c r="ZY14" s="328"/>
      <c r="ZZ14" s="328"/>
      <c r="AAA14" s="328"/>
      <c r="AAB14" s="328"/>
      <c r="AAC14" s="328"/>
      <c r="AAD14" s="328"/>
      <c r="AAE14" s="328"/>
      <c r="AAF14" s="328"/>
      <c r="AAG14" s="328"/>
      <c r="AAH14" s="328"/>
      <c r="AAI14" s="328"/>
      <c r="AAJ14" s="328"/>
      <c r="AAK14" s="328"/>
      <c r="AAL14" s="328"/>
      <c r="AAM14" s="328"/>
      <c r="AAN14" s="328"/>
      <c r="AAO14" s="328"/>
      <c r="AAP14" s="328"/>
      <c r="AAQ14" s="328"/>
      <c r="AAR14" s="328"/>
      <c r="AAS14" s="328"/>
      <c r="AAT14" s="328"/>
      <c r="AAU14" s="328"/>
      <c r="AAV14" s="328"/>
      <c r="AAW14" s="328"/>
      <c r="AAX14" s="328"/>
      <c r="AAY14" s="328"/>
      <c r="AAZ14" s="328"/>
      <c r="ABA14" s="328"/>
      <c r="ABB14" s="328"/>
      <c r="ABC14" s="328"/>
      <c r="ABD14" s="328"/>
      <c r="ABE14" s="328"/>
      <c r="ABF14" s="328"/>
      <c r="ABG14" s="328"/>
      <c r="ABH14" s="328"/>
      <c r="ABI14" s="328"/>
      <c r="ABJ14" s="328"/>
      <c r="ABK14" s="328"/>
      <c r="ABL14" s="328"/>
      <c r="ABM14" s="328"/>
      <c r="ABN14" s="328"/>
      <c r="ABO14" s="328"/>
      <c r="ABP14" s="328"/>
      <c r="ABQ14" s="328"/>
      <c r="ABR14" s="328"/>
      <c r="ABS14" s="328"/>
      <c r="ABT14" s="328"/>
      <c r="ABU14" s="328"/>
      <c r="ABV14" s="328"/>
      <c r="ABW14" s="328"/>
      <c r="ABX14" s="328"/>
      <c r="ABY14" s="328"/>
      <c r="ABZ14" s="328"/>
      <c r="ACA14" s="328"/>
      <c r="ACB14" s="328"/>
      <c r="ACC14" s="328"/>
      <c r="ACD14" s="328"/>
      <c r="ACE14" s="328"/>
      <c r="ACF14" s="328"/>
      <c r="ACG14" s="328"/>
      <c r="ACH14" s="328"/>
      <c r="ACI14" s="328"/>
      <c r="ACJ14" s="328"/>
      <c r="ACK14" s="328"/>
      <c r="ACL14" s="328"/>
      <c r="ACM14" s="328"/>
      <c r="ACN14" s="328"/>
      <c r="ACO14" s="328"/>
      <c r="ACP14" s="328"/>
      <c r="ACQ14" s="328"/>
      <c r="ACR14" s="328"/>
      <c r="ACS14" s="328"/>
      <c r="ACT14" s="328"/>
      <c r="ACU14" s="328"/>
      <c r="ACV14" s="328"/>
      <c r="ACW14" s="328"/>
      <c r="ACX14" s="328"/>
      <c r="ACY14" s="328"/>
      <c r="ACZ14" s="328"/>
      <c r="ADA14" s="328"/>
      <c r="ADB14" s="328"/>
      <c r="ADC14" s="328"/>
      <c r="ADD14" s="328"/>
      <c r="ADE14" s="328"/>
      <c r="ADF14" s="328"/>
      <c r="ADG14" s="328"/>
      <c r="ADH14" s="328"/>
      <c r="ADI14" s="328"/>
      <c r="ADJ14" s="328"/>
      <c r="ADK14" s="328"/>
      <c r="ADL14" s="328"/>
      <c r="ADM14" s="328"/>
      <c r="ADN14" s="328"/>
      <c r="ADO14" s="328"/>
      <c r="ADP14" s="328"/>
      <c r="ADQ14" s="328"/>
      <c r="ADR14" s="328"/>
      <c r="ADS14" s="328"/>
      <c r="ADT14" s="328"/>
      <c r="ADU14" s="328"/>
      <c r="ADV14" s="328"/>
      <c r="ADW14" s="328"/>
      <c r="ADX14" s="328"/>
      <c r="ADY14" s="328"/>
      <c r="ADZ14" s="328"/>
      <c r="AEA14" s="328"/>
      <c r="AEB14" s="328"/>
      <c r="AEC14" s="328"/>
      <c r="AED14" s="328"/>
      <c r="AEE14" s="328"/>
      <c r="AEF14" s="328"/>
      <c r="AEG14" s="328"/>
      <c r="AEH14" s="328"/>
      <c r="AEI14" s="328"/>
      <c r="AEJ14" s="328"/>
      <c r="AEK14" s="328"/>
      <c r="AEL14" s="328"/>
      <c r="AEM14" s="328"/>
      <c r="AEN14" s="328"/>
      <c r="AEO14" s="328"/>
      <c r="AEP14" s="328"/>
      <c r="AEQ14" s="328"/>
      <c r="AER14" s="328"/>
      <c r="AES14" s="328"/>
      <c r="AET14" s="328"/>
      <c r="AEU14" s="328"/>
      <c r="AEV14" s="328"/>
      <c r="AEW14" s="328"/>
      <c r="AEX14" s="328"/>
      <c r="AEY14" s="328"/>
      <c r="AEZ14" s="328"/>
      <c r="AFA14" s="328"/>
      <c r="AFB14" s="328"/>
      <c r="AFC14" s="328"/>
      <c r="AFD14" s="328"/>
      <c r="AFE14" s="328"/>
      <c r="AFF14" s="328"/>
      <c r="AFG14" s="328"/>
      <c r="AFH14" s="328"/>
      <c r="AFI14" s="328"/>
      <c r="AFJ14" s="328"/>
      <c r="AFK14" s="328"/>
      <c r="AFL14" s="328"/>
      <c r="AFM14" s="328"/>
      <c r="AFN14" s="328"/>
      <c r="AFO14" s="328"/>
      <c r="AFP14" s="328"/>
      <c r="AFQ14" s="328"/>
      <c r="AFR14" s="328"/>
      <c r="AFS14" s="328"/>
      <c r="AFT14" s="328"/>
      <c r="AFU14" s="328"/>
      <c r="AFV14" s="328"/>
      <c r="AFW14" s="328"/>
      <c r="AFX14" s="328"/>
      <c r="AFY14" s="328"/>
      <c r="AFZ14" s="328"/>
      <c r="AGA14" s="328"/>
      <c r="AGB14" s="328"/>
      <c r="AGC14" s="328"/>
      <c r="AGD14" s="328"/>
      <c r="AGE14" s="328"/>
      <c r="AGF14" s="328"/>
      <c r="AGG14" s="328"/>
      <c r="AGH14" s="328"/>
      <c r="AGI14" s="328"/>
      <c r="AGJ14" s="328"/>
      <c r="AGK14" s="328"/>
      <c r="AGL14" s="328"/>
      <c r="AGM14" s="328"/>
      <c r="AGN14" s="328"/>
      <c r="AGO14" s="328"/>
      <c r="AGP14" s="328"/>
      <c r="AGQ14" s="328"/>
      <c r="AGR14" s="328"/>
      <c r="AGS14" s="328"/>
      <c r="AGT14" s="328"/>
      <c r="AGU14" s="328"/>
      <c r="AGV14" s="328"/>
      <c r="AGW14" s="328"/>
      <c r="AGX14" s="328"/>
      <c r="AGY14" s="328"/>
      <c r="AGZ14" s="328"/>
      <c r="AHA14" s="328"/>
      <c r="AHB14" s="328"/>
      <c r="AHC14" s="328"/>
      <c r="AHD14" s="328"/>
      <c r="AHE14" s="328"/>
      <c r="AHF14" s="328"/>
      <c r="AHG14" s="328"/>
      <c r="AHH14" s="328"/>
      <c r="AHI14" s="328"/>
      <c r="AHJ14" s="328"/>
      <c r="AHK14" s="328"/>
      <c r="AHL14" s="328"/>
      <c r="AHM14" s="328"/>
      <c r="AHN14" s="328"/>
      <c r="AHO14" s="328"/>
      <c r="AHP14" s="328"/>
      <c r="AHQ14" s="328"/>
      <c r="AHR14" s="328"/>
      <c r="AHS14" s="328"/>
      <c r="AHT14" s="328"/>
      <c r="AHU14" s="328"/>
      <c r="AHV14" s="328"/>
      <c r="AHW14" s="328"/>
      <c r="AHX14" s="328"/>
      <c r="AHY14" s="328"/>
      <c r="AHZ14" s="328"/>
      <c r="AIA14" s="328"/>
      <c r="AIB14" s="328"/>
      <c r="AIC14" s="328"/>
      <c r="AID14" s="328"/>
      <c r="AIE14" s="328"/>
      <c r="AIF14" s="328"/>
      <c r="AIG14" s="328"/>
      <c r="AIH14" s="328"/>
      <c r="AII14" s="328"/>
      <c r="AIJ14" s="328"/>
      <c r="AIK14" s="328"/>
      <c r="AIL14" s="328"/>
      <c r="AIM14" s="328"/>
      <c r="AIN14" s="328"/>
      <c r="AIO14" s="328"/>
      <c r="AIP14" s="328"/>
      <c r="AIQ14" s="328"/>
      <c r="AIR14" s="328"/>
      <c r="AIS14" s="328"/>
      <c r="AIT14" s="328"/>
      <c r="AIU14" s="328"/>
      <c r="AIV14" s="328"/>
      <c r="AIW14" s="328"/>
      <c r="AIX14" s="328"/>
      <c r="AIY14" s="328"/>
      <c r="AIZ14" s="328"/>
      <c r="AJA14" s="328"/>
      <c r="AJB14" s="328"/>
      <c r="AJC14" s="328"/>
      <c r="AJD14" s="328"/>
      <c r="AJE14" s="328"/>
      <c r="AJF14" s="328"/>
      <c r="AJG14" s="328"/>
      <c r="AJH14" s="328"/>
      <c r="AJI14" s="328"/>
      <c r="AJJ14" s="328"/>
      <c r="AJK14" s="328"/>
      <c r="AJL14" s="328"/>
      <c r="AJM14" s="328"/>
      <c r="AJN14" s="328"/>
      <c r="AJO14" s="328"/>
      <c r="AJP14" s="328"/>
      <c r="AJQ14" s="328"/>
      <c r="AJR14" s="328"/>
      <c r="AJS14" s="328"/>
      <c r="AJT14" s="328"/>
      <c r="AJU14" s="328"/>
      <c r="AJV14" s="328"/>
      <c r="AJW14" s="328"/>
      <c r="AJX14" s="328"/>
      <c r="AJY14" s="328"/>
      <c r="AJZ14" s="328"/>
      <c r="AKA14" s="328"/>
      <c r="AKB14" s="328"/>
      <c r="AKC14" s="328"/>
      <c r="AKD14" s="328"/>
      <c r="AKE14" s="328"/>
      <c r="AKF14" s="328"/>
      <c r="AKG14" s="328"/>
      <c r="AKH14" s="328"/>
      <c r="AKI14" s="328"/>
      <c r="AKJ14" s="328"/>
      <c r="AKK14" s="328"/>
      <c r="AKL14" s="328"/>
      <c r="AKM14" s="328"/>
      <c r="AKN14" s="328"/>
      <c r="AKO14" s="328"/>
      <c r="AKP14" s="328"/>
      <c r="AKQ14" s="328"/>
      <c r="AKR14" s="328"/>
      <c r="AKS14" s="328"/>
      <c r="AKT14" s="328"/>
      <c r="AKU14" s="328"/>
      <c r="AKV14" s="328"/>
      <c r="AKW14" s="328"/>
      <c r="AKX14" s="328"/>
      <c r="AKY14" s="328"/>
      <c r="AKZ14" s="328"/>
      <c r="ALA14" s="328"/>
      <c r="ALB14" s="328"/>
      <c r="ALC14" s="328"/>
      <c r="ALD14" s="328"/>
      <c r="ALE14" s="328"/>
      <c r="ALF14" s="328"/>
      <c r="ALG14" s="328"/>
      <c r="ALH14" s="328"/>
      <c r="ALI14" s="328"/>
      <c r="ALJ14" s="328"/>
      <c r="ALK14" s="328"/>
      <c r="ALL14" s="328"/>
      <c r="ALM14" s="328"/>
      <c r="ALN14" s="328"/>
      <c r="ALO14" s="328"/>
      <c r="ALP14" s="328"/>
      <c r="ALQ14" s="328"/>
      <c r="ALR14" s="328"/>
      <c r="ALS14" s="328"/>
      <c r="ALT14" s="328"/>
      <c r="ALU14" s="328"/>
      <c r="ALV14" s="328"/>
      <c r="ALW14" s="328"/>
      <c r="ALX14" s="328"/>
      <c r="ALY14" s="328"/>
      <c r="ALZ14" s="328"/>
      <c r="AMA14" s="328"/>
      <c r="AMB14" s="328"/>
      <c r="AMC14" s="328"/>
      <c r="AMD14" s="328"/>
      <c r="AME14" s="328"/>
      <c r="AMF14" s="328"/>
      <c r="AMG14" s="328"/>
      <c r="AMH14" s="328"/>
      <c r="AMI14" s="328"/>
      <c r="AMJ14" s="328"/>
      <c r="AMK14" s="328"/>
      <c r="AML14" s="328"/>
      <c r="AMM14" s="328"/>
      <c r="AMN14" s="328"/>
      <c r="AMO14" s="328"/>
      <c r="AMP14" s="328"/>
      <c r="AMQ14" s="328"/>
      <c r="AMR14" s="328"/>
      <c r="AMS14" s="328"/>
      <c r="AMT14" s="328"/>
      <c r="AMU14" s="328"/>
      <c r="AMV14" s="328"/>
      <c r="AMW14" s="328"/>
      <c r="AMX14" s="328"/>
      <c r="AMY14" s="328"/>
      <c r="AMZ14" s="328"/>
      <c r="ANA14" s="328"/>
      <c r="ANB14" s="328"/>
      <c r="ANC14" s="328"/>
      <c r="AND14" s="328"/>
      <c r="ANE14" s="328"/>
      <c r="ANF14" s="328"/>
      <c r="ANG14" s="328"/>
      <c r="ANH14" s="328"/>
      <c r="ANI14" s="328"/>
      <c r="ANJ14" s="328"/>
      <c r="ANK14" s="328"/>
      <c r="ANL14" s="328"/>
      <c r="ANM14" s="328"/>
      <c r="ANN14" s="328"/>
      <c r="ANO14" s="328"/>
      <c r="ANP14" s="328"/>
      <c r="ANQ14" s="328"/>
      <c r="ANR14" s="328"/>
      <c r="ANS14" s="328"/>
      <c r="ANT14" s="328"/>
      <c r="ANU14" s="328"/>
      <c r="ANV14" s="328"/>
      <c r="ANW14" s="328"/>
      <c r="ANX14" s="328"/>
      <c r="ANY14" s="328"/>
      <c r="ANZ14" s="328"/>
      <c r="AOA14" s="328"/>
      <c r="AOB14" s="328"/>
      <c r="AOC14" s="328"/>
      <c r="AOD14" s="328"/>
      <c r="AOE14" s="328"/>
      <c r="AOF14" s="328"/>
      <c r="AOG14" s="328"/>
      <c r="AOH14" s="328"/>
      <c r="AOI14" s="328"/>
      <c r="AOJ14" s="328"/>
      <c r="AOK14" s="328"/>
      <c r="AOL14" s="328"/>
      <c r="AOM14" s="328"/>
      <c r="AON14" s="328"/>
      <c r="AOO14" s="328"/>
      <c r="AOP14" s="328"/>
      <c r="AOQ14" s="328"/>
      <c r="AOR14" s="328"/>
      <c r="AOS14" s="328"/>
      <c r="AOT14" s="328"/>
      <c r="AOU14" s="328"/>
      <c r="AOV14" s="328"/>
      <c r="AOW14" s="328"/>
      <c r="AOX14" s="328"/>
      <c r="AOY14" s="328"/>
      <c r="AOZ14" s="328"/>
      <c r="APA14" s="328"/>
      <c r="APB14" s="328"/>
      <c r="APC14" s="328"/>
      <c r="APD14" s="328"/>
      <c r="APE14" s="328"/>
      <c r="APF14" s="328"/>
      <c r="APG14" s="328"/>
      <c r="APH14" s="328"/>
      <c r="API14" s="328"/>
      <c r="APJ14" s="328"/>
      <c r="APK14" s="328"/>
      <c r="APL14" s="328"/>
      <c r="APM14" s="328"/>
      <c r="APN14" s="328"/>
      <c r="APO14" s="328"/>
      <c r="APP14" s="328"/>
      <c r="APQ14" s="328"/>
      <c r="APR14" s="328"/>
      <c r="APS14" s="328"/>
      <c r="APT14" s="328"/>
      <c r="APU14" s="328"/>
      <c r="APV14" s="328"/>
      <c r="APW14" s="328"/>
      <c r="APX14" s="328"/>
      <c r="APY14" s="328"/>
      <c r="APZ14" s="328"/>
      <c r="AQA14" s="328"/>
      <c r="AQB14" s="328"/>
      <c r="AQC14" s="328"/>
      <c r="AQD14" s="328"/>
      <c r="AQE14" s="328"/>
      <c r="AQF14" s="328"/>
      <c r="AQG14" s="328"/>
      <c r="AQH14" s="328"/>
      <c r="AQI14" s="328"/>
      <c r="AQJ14" s="328"/>
      <c r="AQK14" s="328"/>
      <c r="AQL14" s="328"/>
      <c r="AQM14" s="328"/>
      <c r="AQN14" s="328"/>
      <c r="AQO14" s="328"/>
      <c r="AQP14" s="328"/>
      <c r="AQQ14" s="328"/>
      <c r="AQR14" s="328"/>
      <c r="AQS14" s="328"/>
      <c r="AQT14" s="328"/>
      <c r="AQU14" s="328"/>
      <c r="AQV14" s="328"/>
      <c r="AQW14" s="328"/>
      <c r="AQX14" s="328"/>
      <c r="AQY14" s="328"/>
      <c r="AQZ14" s="328"/>
      <c r="ARA14" s="328"/>
      <c r="ARB14" s="328"/>
      <c r="ARC14" s="328"/>
      <c r="ARD14" s="328"/>
      <c r="ARE14" s="328"/>
      <c r="ARF14" s="328"/>
      <c r="ARG14" s="328"/>
      <c r="ARH14" s="328"/>
      <c r="ARI14" s="328"/>
      <c r="ARJ14" s="328"/>
      <c r="ARK14" s="328"/>
      <c r="ARL14" s="328"/>
      <c r="ARM14" s="328"/>
      <c r="ARN14" s="328"/>
      <c r="ARO14" s="328"/>
      <c r="ARP14" s="328"/>
      <c r="ARQ14" s="328"/>
      <c r="ARR14" s="328"/>
      <c r="ARS14" s="328"/>
      <c r="ART14" s="328"/>
      <c r="ARU14" s="328"/>
      <c r="ARV14" s="328"/>
      <c r="ARW14" s="328"/>
      <c r="ARX14" s="328"/>
      <c r="ARY14" s="328"/>
      <c r="ARZ14" s="328"/>
      <c r="ASA14" s="328"/>
      <c r="ASB14" s="328"/>
      <c r="ASC14" s="328"/>
      <c r="ASD14" s="328"/>
      <c r="ASE14" s="328"/>
      <c r="ASF14" s="328"/>
      <c r="ASG14" s="328"/>
      <c r="ASH14" s="328"/>
      <c r="ASI14" s="328"/>
      <c r="ASJ14" s="328"/>
      <c r="ASK14" s="328"/>
      <c r="ASL14" s="328"/>
      <c r="ASM14" s="328"/>
      <c r="ASN14" s="328"/>
      <c r="ASO14" s="328"/>
      <c r="ASP14" s="328"/>
      <c r="ASQ14" s="328"/>
      <c r="ASR14" s="328"/>
      <c r="ASS14" s="328"/>
      <c r="AST14" s="328"/>
      <c r="ASU14" s="328"/>
      <c r="ASV14" s="328"/>
      <c r="ASW14" s="328"/>
      <c r="ASX14" s="328"/>
      <c r="ASY14" s="328"/>
      <c r="ASZ14" s="328"/>
      <c r="ATA14" s="328"/>
      <c r="ATB14" s="328"/>
      <c r="ATC14" s="328"/>
      <c r="ATD14" s="328"/>
      <c r="ATE14" s="328"/>
      <c r="ATF14" s="328"/>
      <c r="ATG14" s="328"/>
      <c r="ATH14" s="328"/>
      <c r="ATI14" s="328"/>
      <c r="ATJ14" s="328"/>
      <c r="ATK14" s="328"/>
      <c r="ATL14" s="328"/>
      <c r="ATM14" s="328"/>
      <c r="ATN14" s="328"/>
      <c r="ATO14" s="328"/>
      <c r="ATP14" s="328"/>
      <c r="ATQ14" s="328"/>
      <c r="ATR14" s="328"/>
      <c r="ATS14" s="328"/>
      <c r="ATT14" s="328"/>
      <c r="ATU14" s="328"/>
      <c r="ATV14" s="328"/>
      <c r="ATW14" s="328"/>
      <c r="ATX14" s="328"/>
      <c r="ATY14" s="328"/>
      <c r="ATZ14" s="328"/>
      <c r="AUA14" s="328"/>
      <c r="AUB14" s="328"/>
      <c r="AUC14" s="328"/>
      <c r="AUD14" s="328"/>
      <c r="AUE14" s="328"/>
      <c r="AUF14" s="328"/>
      <c r="AUG14" s="328"/>
      <c r="AUH14" s="328"/>
      <c r="AUI14" s="328"/>
      <c r="AUJ14" s="328"/>
      <c r="AUK14" s="328"/>
      <c r="AUL14" s="328"/>
      <c r="AUM14" s="328"/>
      <c r="AUN14" s="328"/>
      <c r="AUO14" s="328"/>
      <c r="AUP14" s="328"/>
      <c r="AUQ14" s="328"/>
      <c r="AUR14" s="328"/>
      <c r="AUS14" s="328"/>
      <c r="AUT14" s="328"/>
      <c r="AUU14" s="328"/>
      <c r="AUV14" s="328"/>
      <c r="AUW14" s="328"/>
      <c r="AUX14" s="328"/>
      <c r="AUY14" s="328"/>
      <c r="AUZ14" s="328"/>
      <c r="AVA14" s="328"/>
      <c r="AVB14" s="328"/>
      <c r="AVC14" s="328"/>
      <c r="AVD14" s="328"/>
      <c r="AVE14" s="328"/>
      <c r="AVF14" s="328"/>
      <c r="AVG14" s="328"/>
      <c r="AVH14" s="328"/>
      <c r="AVI14" s="328"/>
      <c r="AVJ14" s="328"/>
      <c r="AVK14" s="328"/>
      <c r="AVL14" s="328"/>
      <c r="AVM14" s="328"/>
      <c r="AVN14" s="328"/>
      <c r="AVO14" s="328"/>
      <c r="AVP14" s="328"/>
      <c r="AVQ14" s="328"/>
      <c r="AVR14" s="328"/>
      <c r="AVS14" s="328"/>
      <c r="AVT14" s="328"/>
      <c r="AVU14" s="328"/>
      <c r="AVV14" s="328"/>
      <c r="AVW14" s="328"/>
      <c r="AVX14" s="328"/>
      <c r="AVY14" s="328"/>
      <c r="AVZ14" s="328"/>
      <c r="AWA14" s="328"/>
      <c r="AWB14" s="328"/>
      <c r="AWC14" s="328"/>
      <c r="AWD14" s="328"/>
      <c r="AWE14" s="328"/>
      <c r="AWF14" s="328"/>
      <c r="AWG14" s="328"/>
      <c r="AWH14" s="328"/>
      <c r="AWI14" s="328"/>
      <c r="AWJ14" s="328"/>
      <c r="AWK14" s="328"/>
      <c r="AWL14" s="328"/>
      <c r="AWM14" s="328"/>
      <c r="AWN14" s="328"/>
      <c r="AWO14" s="328"/>
      <c r="AWP14" s="328"/>
      <c r="AWQ14" s="328"/>
      <c r="AWR14" s="328"/>
      <c r="AWS14" s="328"/>
      <c r="AWT14" s="328"/>
      <c r="AWU14" s="328"/>
      <c r="AWV14" s="328"/>
      <c r="AWW14" s="328"/>
      <c r="AWX14" s="328"/>
      <c r="AWY14" s="328"/>
      <c r="AWZ14" s="328"/>
      <c r="AXA14" s="328"/>
      <c r="AXB14" s="328"/>
      <c r="AXC14" s="328"/>
      <c r="AXD14" s="328"/>
      <c r="AXE14" s="328"/>
      <c r="AXF14" s="328"/>
      <c r="AXG14" s="328"/>
      <c r="AXH14" s="328"/>
      <c r="AXI14" s="328"/>
      <c r="AXJ14" s="328"/>
      <c r="AXK14" s="328"/>
      <c r="AXL14" s="328"/>
      <c r="AXM14" s="328"/>
      <c r="AXN14" s="328"/>
      <c r="AXO14" s="328"/>
      <c r="AXP14" s="328"/>
      <c r="AXQ14" s="328"/>
      <c r="AXR14" s="328"/>
      <c r="AXS14" s="328"/>
      <c r="AXT14" s="328"/>
      <c r="AXU14" s="328"/>
      <c r="AXV14" s="328"/>
      <c r="AXW14" s="328"/>
      <c r="AXX14" s="328"/>
      <c r="AXY14" s="328"/>
      <c r="AXZ14" s="328"/>
      <c r="AYA14" s="328"/>
      <c r="AYB14" s="328"/>
      <c r="AYC14" s="328"/>
      <c r="AYD14" s="328"/>
      <c r="AYE14" s="328"/>
      <c r="AYF14" s="328"/>
      <c r="AYG14" s="328"/>
      <c r="AYH14" s="328"/>
      <c r="AYI14" s="328"/>
      <c r="AYJ14" s="328"/>
      <c r="AYK14" s="328"/>
      <c r="AYL14" s="328"/>
      <c r="AYM14" s="328"/>
      <c r="AYN14" s="328"/>
      <c r="AYO14" s="328"/>
      <c r="AYP14" s="328"/>
      <c r="AYQ14" s="328"/>
      <c r="AYR14" s="328"/>
      <c r="AYS14" s="328"/>
      <c r="AYT14" s="328"/>
      <c r="AYU14" s="328"/>
      <c r="AYV14" s="328"/>
      <c r="AYW14" s="328"/>
      <c r="AYX14" s="328"/>
      <c r="AYY14" s="328"/>
      <c r="AYZ14" s="328"/>
      <c r="AZA14" s="328"/>
      <c r="AZB14" s="328"/>
      <c r="AZC14" s="328"/>
      <c r="AZD14" s="328"/>
      <c r="AZE14" s="328"/>
      <c r="AZF14" s="328"/>
      <c r="AZG14" s="328"/>
      <c r="AZH14" s="328"/>
      <c r="AZI14" s="328"/>
      <c r="AZJ14" s="328"/>
      <c r="AZK14" s="328"/>
      <c r="AZL14" s="328"/>
      <c r="AZM14" s="328"/>
      <c r="AZN14" s="328"/>
      <c r="AZO14" s="328"/>
      <c r="AZP14" s="328"/>
      <c r="AZQ14" s="328"/>
      <c r="AZR14" s="328"/>
      <c r="AZS14" s="328"/>
      <c r="AZT14" s="328"/>
      <c r="AZU14" s="328"/>
      <c r="AZV14" s="328"/>
      <c r="AZW14" s="328"/>
      <c r="AZX14" s="328"/>
      <c r="AZY14" s="328"/>
      <c r="AZZ14" s="328"/>
      <c r="BAA14" s="328"/>
      <c r="BAB14" s="328"/>
      <c r="BAC14" s="328"/>
      <c r="BAD14" s="328"/>
      <c r="BAE14" s="328"/>
      <c r="BAF14" s="328"/>
      <c r="BAG14" s="328"/>
      <c r="BAH14" s="328"/>
      <c r="BAI14" s="328"/>
      <c r="BAJ14" s="328"/>
      <c r="BAK14" s="328"/>
      <c r="BAL14" s="328"/>
      <c r="BAM14" s="328"/>
      <c r="BAN14" s="328"/>
      <c r="BAO14" s="328"/>
      <c r="BAP14" s="328"/>
      <c r="BAQ14" s="328"/>
      <c r="BAR14" s="328"/>
      <c r="BAS14" s="328"/>
      <c r="BAT14" s="328"/>
      <c r="BAU14" s="328"/>
      <c r="BAV14" s="328"/>
      <c r="BAW14" s="328"/>
      <c r="BAX14" s="328"/>
      <c r="BAY14" s="328"/>
      <c r="BAZ14" s="328"/>
      <c r="BBA14" s="328"/>
      <c r="BBB14" s="328"/>
      <c r="BBC14" s="328"/>
      <c r="BBD14" s="328"/>
      <c r="BBE14" s="328"/>
      <c r="BBF14" s="328"/>
      <c r="BBG14" s="328"/>
      <c r="BBH14" s="328"/>
      <c r="BBI14" s="328"/>
      <c r="BBJ14" s="328"/>
      <c r="BBK14" s="328"/>
      <c r="BBL14" s="328"/>
      <c r="BBM14" s="328"/>
      <c r="BBN14" s="328"/>
      <c r="BBO14" s="328"/>
      <c r="BBP14" s="328"/>
      <c r="BBQ14" s="328"/>
      <c r="BBR14" s="328"/>
      <c r="BBS14" s="328"/>
      <c r="BBT14" s="328"/>
      <c r="BBU14" s="328"/>
      <c r="BBV14" s="328"/>
      <c r="BBW14" s="328"/>
      <c r="BBX14" s="328"/>
      <c r="BBY14" s="328"/>
      <c r="BBZ14" s="328"/>
      <c r="BCA14" s="328"/>
      <c r="BCB14" s="328"/>
      <c r="BCC14" s="328"/>
      <c r="BCD14" s="328"/>
      <c r="BCE14" s="328"/>
      <c r="BCF14" s="328"/>
      <c r="BCG14" s="328"/>
      <c r="BCH14" s="328"/>
      <c r="BCI14" s="328"/>
      <c r="BCJ14" s="328"/>
      <c r="BCK14" s="328"/>
      <c r="BCL14" s="328"/>
      <c r="BCM14" s="328"/>
      <c r="BCN14" s="328"/>
      <c r="BCO14" s="328"/>
      <c r="BCP14" s="328"/>
      <c r="BCQ14" s="328"/>
      <c r="BCR14" s="328"/>
      <c r="BCS14" s="328"/>
      <c r="BCT14" s="328"/>
      <c r="BCU14" s="328"/>
      <c r="BCV14" s="328"/>
      <c r="BCW14" s="328"/>
      <c r="BCX14" s="328"/>
      <c r="BCY14" s="328"/>
      <c r="BCZ14" s="328"/>
      <c r="BDA14" s="328"/>
      <c r="BDB14" s="328"/>
      <c r="BDC14" s="328"/>
      <c r="BDD14" s="328"/>
      <c r="BDE14" s="328"/>
      <c r="BDF14" s="328"/>
      <c r="BDG14" s="328"/>
      <c r="BDH14" s="328"/>
      <c r="BDI14" s="328"/>
      <c r="BDJ14" s="328"/>
      <c r="BDK14" s="328"/>
      <c r="BDL14" s="328"/>
      <c r="BDM14" s="328"/>
      <c r="BDN14" s="328"/>
      <c r="BDO14" s="328"/>
      <c r="BDP14" s="328"/>
      <c r="BDQ14" s="328"/>
      <c r="BDR14" s="328"/>
      <c r="BDS14" s="328"/>
      <c r="BDT14" s="328"/>
      <c r="BDU14" s="328"/>
      <c r="BDV14" s="328"/>
      <c r="BDW14" s="328"/>
      <c r="BDX14" s="328"/>
      <c r="BDY14" s="328"/>
      <c r="BDZ14" s="328"/>
      <c r="BEA14" s="328"/>
      <c r="BEB14" s="328"/>
      <c r="BEC14" s="328"/>
      <c r="BED14" s="328"/>
      <c r="BEE14" s="328"/>
      <c r="BEF14" s="328"/>
      <c r="BEG14" s="328"/>
      <c r="BEH14" s="328"/>
      <c r="BEI14" s="328"/>
      <c r="BEJ14" s="328"/>
      <c r="BEK14" s="328"/>
      <c r="BEL14" s="328"/>
      <c r="BEM14" s="328"/>
      <c r="BEN14" s="328"/>
      <c r="BEO14" s="328"/>
      <c r="BEP14" s="328"/>
      <c r="BEQ14" s="328"/>
      <c r="BER14" s="328"/>
      <c r="BES14" s="328"/>
      <c r="BET14" s="328"/>
      <c r="BEU14" s="328"/>
      <c r="BEV14" s="328"/>
      <c r="BEW14" s="328"/>
      <c r="BEX14" s="328"/>
      <c r="BEY14" s="328"/>
      <c r="BEZ14" s="328"/>
      <c r="BFA14" s="328"/>
      <c r="BFB14" s="328"/>
      <c r="BFC14" s="328"/>
      <c r="BFD14" s="328"/>
      <c r="BFE14" s="328"/>
      <c r="BFF14" s="328"/>
      <c r="BFG14" s="328"/>
      <c r="BFH14" s="328"/>
      <c r="BFI14" s="328"/>
      <c r="BFJ14" s="328"/>
      <c r="BFK14" s="328"/>
      <c r="BFL14" s="328"/>
      <c r="BFM14" s="328"/>
    </row>
    <row r="15" spans="1:1521" s="273" customFormat="1" ht="12" customHeight="1">
      <c r="A15" s="487"/>
      <c r="B15" s="488"/>
      <c r="C15" s="264"/>
      <c r="D15" s="265"/>
      <c r="E15" s="318"/>
      <c r="F15" s="319"/>
      <c r="G15" s="126"/>
      <c r="H15" s="126"/>
      <c r="I15" s="126"/>
      <c r="J15" s="126"/>
      <c r="K15" s="126"/>
      <c r="L15" s="126"/>
      <c r="M15" s="126"/>
      <c r="N15" s="126"/>
      <c r="O15" s="126"/>
      <c r="P15" s="126"/>
      <c r="Q15" s="268"/>
      <c r="R15" s="320"/>
      <c r="S15" s="268"/>
      <c r="T15" s="268"/>
      <c r="U15" s="268"/>
      <c r="V15" s="268"/>
      <c r="W15" s="268"/>
      <c r="X15" s="268"/>
      <c r="Y15" s="268"/>
      <c r="Z15" s="268"/>
      <c r="AA15" s="268"/>
      <c r="AB15" s="268"/>
      <c r="AC15" s="268"/>
      <c r="AD15" s="268"/>
      <c r="AE15" s="268"/>
      <c r="AF15" s="331" t="str">
        <f t="shared" si="0"/>
        <v/>
      </c>
      <c r="AG15" s="332" t="str">
        <f t="shared" si="1"/>
        <v/>
      </c>
      <c r="AH15" s="17"/>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CU15" s="328"/>
      <c r="CV15" s="328"/>
      <c r="CW15" s="328"/>
      <c r="CX15" s="328"/>
      <c r="CY15" s="328"/>
      <c r="CZ15" s="328"/>
      <c r="DA15" s="328"/>
      <c r="DB15" s="328"/>
      <c r="DC15" s="328"/>
      <c r="DD15" s="328"/>
      <c r="DE15" s="328"/>
      <c r="DF15" s="328"/>
      <c r="DG15" s="328"/>
      <c r="DH15" s="328"/>
      <c r="DI15" s="328"/>
      <c r="DJ15" s="328"/>
      <c r="DK15" s="328"/>
      <c r="DL15" s="328"/>
      <c r="DM15" s="328"/>
      <c r="DN15" s="328"/>
      <c r="DO15" s="328"/>
      <c r="DP15" s="328"/>
      <c r="DQ15" s="328"/>
      <c r="DR15" s="328"/>
      <c r="DS15" s="328"/>
      <c r="DT15" s="328"/>
      <c r="DU15" s="328"/>
      <c r="DV15" s="328"/>
      <c r="DW15" s="328"/>
      <c r="DX15" s="328"/>
      <c r="DY15" s="328"/>
      <c r="DZ15" s="328"/>
      <c r="EA15" s="328"/>
      <c r="EB15" s="328"/>
      <c r="EC15" s="328"/>
      <c r="ED15" s="328"/>
      <c r="EE15" s="328"/>
      <c r="EF15" s="328"/>
      <c r="EG15" s="328"/>
      <c r="EH15" s="328"/>
      <c r="EI15" s="328"/>
      <c r="EJ15" s="328"/>
      <c r="EK15" s="328"/>
      <c r="EL15" s="328"/>
      <c r="EM15" s="328"/>
      <c r="EN15" s="328"/>
      <c r="EO15" s="328"/>
      <c r="EP15" s="328"/>
      <c r="EQ15" s="328"/>
      <c r="ER15" s="328"/>
      <c r="ES15" s="328"/>
      <c r="ET15" s="328"/>
      <c r="EU15" s="328"/>
      <c r="EV15" s="328"/>
      <c r="EW15" s="328"/>
      <c r="EX15" s="328"/>
      <c r="EY15" s="328"/>
      <c r="EZ15" s="328"/>
      <c r="FA15" s="328"/>
      <c r="FB15" s="328"/>
      <c r="FC15" s="328"/>
      <c r="FD15" s="328"/>
      <c r="FE15" s="328"/>
      <c r="FF15" s="328"/>
      <c r="FG15" s="328"/>
      <c r="FH15" s="328"/>
      <c r="FI15" s="328"/>
      <c r="FJ15" s="328"/>
      <c r="FK15" s="328"/>
      <c r="FL15" s="328"/>
      <c r="FM15" s="328"/>
      <c r="FN15" s="328"/>
      <c r="FO15" s="328"/>
      <c r="FP15" s="328"/>
      <c r="FQ15" s="328"/>
      <c r="FR15" s="328"/>
      <c r="FS15" s="328"/>
      <c r="FT15" s="328"/>
      <c r="FU15" s="328"/>
      <c r="FV15" s="328"/>
      <c r="FW15" s="328"/>
      <c r="FX15" s="328"/>
      <c r="FY15" s="328"/>
      <c r="FZ15" s="328"/>
      <c r="GA15" s="328"/>
      <c r="GB15" s="328"/>
      <c r="GC15" s="328"/>
      <c r="GD15" s="328"/>
      <c r="GE15" s="328"/>
      <c r="GF15" s="328"/>
      <c r="GG15" s="328"/>
      <c r="GH15" s="328"/>
      <c r="GI15" s="328"/>
      <c r="GJ15" s="328"/>
      <c r="GK15" s="328"/>
      <c r="GL15" s="328"/>
      <c r="GM15" s="328"/>
      <c r="GN15" s="328"/>
      <c r="GO15" s="328"/>
      <c r="GP15" s="328"/>
      <c r="GQ15" s="328"/>
      <c r="GR15" s="328"/>
      <c r="GS15" s="328"/>
      <c r="GT15" s="328"/>
      <c r="GU15" s="328"/>
      <c r="GV15" s="328"/>
      <c r="GW15" s="328"/>
      <c r="GX15" s="328"/>
      <c r="GY15" s="328"/>
      <c r="GZ15" s="328"/>
      <c r="HA15" s="328"/>
      <c r="HB15" s="328"/>
      <c r="HC15" s="328"/>
      <c r="HD15" s="328"/>
      <c r="HE15" s="328"/>
      <c r="HF15" s="328"/>
      <c r="HG15" s="328"/>
      <c r="HH15" s="328"/>
      <c r="HI15" s="328"/>
      <c r="HJ15" s="328"/>
      <c r="HK15" s="328"/>
      <c r="HL15" s="328"/>
      <c r="HM15" s="328"/>
      <c r="HN15" s="328"/>
      <c r="HO15" s="328"/>
      <c r="HP15" s="328"/>
      <c r="HQ15" s="328"/>
      <c r="HR15" s="328"/>
      <c r="HS15" s="328"/>
      <c r="HT15" s="328"/>
      <c r="HU15" s="328"/>
      <c r="HV15" s="328"/>
      <c r="HW15" s="328"/>
      <c r="HX15" s="328"/>
      <c r="HY15" s="328"/>
      <c r="HZ15" s="328"/>
      <c r="IA15" s="328"/>
      <c r="IB15" s="328"/>
      <c r="IC15" s="328"/>
      <c r="ID15" s="328"/>
      <c r="IE15" s="328"/>
      <c r="IF15" s="328"/>
      <c r="IG15" s="328"/>
      <c r="IH15" s="328"/>
      <c r="II15" s="328"/>
      <c r="IJ15" s="328"/>
      <c r="IK15" s="328"/>
      <c r="IL15" s="328"/>
      <c r="IM15" s="328"/>
      <c r="IN15" s="328"/>
      <c r="IO15" s="328"/>
      <c r="IP15" s="328"/>
      <c r="IQ15" s="328"/>
      <c r="IR15" s="328"/>
      <c r="IS15" s="328"/>
      <c r="IT15" s="328"/>
      <c r="IU15" s="328"/>
      <c r="IV15" s="328"/>
      <c r="IW15" s="328"/>
      <c r="IX15" s="328"/>
      <c r="IY15" s="328"/>
      <c r="IZ15" s="328"/>
      <c r="JA15" s="328"/>
      <c r="JB15" s="328"/>
      <c r="JC15" s="328"/>
      <c r="JD15" s="328"/>
      <c r="JE15" s="328"/>
      <c r="JF15" s="328"/>
      <c r="JG15" s="328"/>
      <c r="JH15" s="328"/>
      <c r="JI15" s="328"/>
      <c r="JJ15" s="328"/>
      <c r="JK15" s="328"/>
      <c r="JL15" s="328"/>
      <c r="JM15" s="328"/>
      <c r="JN15" s="328"/>
      <c r="JO15" s="328"/>
      <c r="JP15" s="328"/>
      <c r="JQ15" s="328"/>
      <c r="JR15" s="328"/>
      <c r="JS15" s="328"/>
      <c r="JT15" s="328"/>
      <c r="JU15" s="328"/>
      <c r="JV15" s="328"/>
      <c r="JW15" s="328"/>
      <c r="JX15" s="328"/>
      <c r="JY15" s="328"/>
      <c r="JZ15" s="328"/>
      <c r="KA15" s="328"/>
      <c r="KB15" s="328"/>
      <c r="KC15" s="328"/>
      <c r="KD15" s="328"/>
      <c r="KE15" s="328"/>
      <c r="KF15" s="328"/>
      <c r="KG15" s="328"/>
      <c r="KH15" s="328"/>
      <c r="KI15" s="328"/>
      <c r="KJ15" s="328"/>
      <c r="KK15" s="328"/>
      <c r="KL15" s="328"/>
      <c r="KM15" s="328"/>
      <c r="KN15" s="328"/>
      <c r="KO15" s="328"/>
      <c r="KP15" s="328"/>
      <c r="KQ15" s="328"/>
      <c r="KR15" s="328"/>
      <c r="KS15" s="328"/>
      <c r="KT15" s="328"/>
      <c r="KU15" s="328"/>
      <c r="KV15" s="328"/>
      <c r="KW15" s="328"/>
      <c r="KX15" s="328"/>
      <c r="KY15" s="328"/>
      <c r="KZ15" s="328"/>
      <c r="LA15" s="328"/>
      <c r="LB15" s="328"/>
      <c r="LC15" s="328"/>
      <c r="LD15" s="328"/>
      <c r="LE15" s="328"/>
      <c r="LF15" s="328"/>
      <c r="LG15" s="328"/>
      <c r="LH15" s="328"/>
      <c r="LI15" s="328"/>
      <c r="LJ15" s="328"/>
      <c r="LK15" s="328"/>
      <c r="LL15" s="328"/>
      <c r="LM15" s="328"/>
      <c r="LN15" s="328"/>
      <c r="LO15" s="328"/>
      <c r="LP15" s="328"/>
      <c r="LQ15" s="328"/>
      <c r="LR15" s="328"/>
      <c r="LS15" s="328"/>
      <c r="LT15" s="328"/>
      <c r="LU15" s="328"/>
      <c r="LV15" s="328"/>
      <c r="LW15" s="328"/>
      <c r="LX15" s="328"/>
      <c r="LY15" s="328"/>
      <c r="LZ15" s="328"/>
      <c r="MA15" s="328"/>
      <c r="MB15" s="328"/>
      <c r="MC15" s="328"/>
      <c r="MD15" s="328"/>
      <c r="ME15" s="328"/>
      <c r="MF15" s="328"/>
      <c r="MG15" s="328"/>
      <c r="MH15" s="328"/>
      <c r="MI15" s="328"/>
      <c r="MJ15" s="328"/>
      <c r="MK15" s="328"/>
      <c r="ML15" s="328"/>
      <c r="MM15" s="328"/>
      <c r="MN15" s="328"/>
      <c r="MO15" s="328"/>
      <c r="MP15" s="328"/>
      <c r="MQ15" s="328"/>
      <c r="MR15" s="328"/>
      <c r="MS15" s="328"/>
      <c r="MT15" s="328"/>
      <c r="MU15" s="328"/>
      <c r="MV15" s="328"/>
      <c r="MW15" s="328"/>
      <c r="MX15" s="328"/>
      <c r="MY15" s="328"/>
      <c r="MZ15" s="328"/>
      <c r="NA15" s="328"/>
      <c r="NB15" s="328"/>
      <c r="NC15" s="328"/>
      <c r="ND15" s="328"/>
      <c r="NE15" s="328"/>
      <c r="NF15" s="328"/>
      <c r="NG15" s="328"/>
      <c r="NH15" s="328"/>
      <c r="NI15" s="328"/>
      <c r="NJ15" s="328"/>
      <c r="NK15" s="328"/>
      <c r="NL15" s="328"/>
      <c r="NM15" s="328"/>
      <c r="NN15" s="328"/>
      <c r="NO15" s="328"/>
      <c r="NP15" s="328"/>
      <c r="NQ15" s="328"/>
      <c r="NR15" s="328"/>
      <c r="NS15" s="328"/>
      <c r="NT15" s="328"/>
      <c r="NU15" s="328"/>
      <c r="NV15" s="328"/>
      <c r="NW15" s="328"/>
      <c r="NX15" s="328"/>
      <c r="NY15" s="328"/>
      <c r="NZ15" s="328"/>
      <c r="OA15" s="328"/>
      <c r="OB15" s="328"/>
      <c r="OC15" s="328"/>
      <c r="OD15" s="328"/>
      <c r="OE15" s="328"/>
      <c r="OF15" s="328"/>
      <c r="OG15" s="328"/>
      <c r="OH15" s="328"/>
      <c r="OI15" s="328"/>
      <c r="OJ15" s="328"/>
      <c r="OK15" s="328"/>
      <c r="OL15" s="328"/>
      <c r="OM15" s="328"/>
      <c r="ON15" s="328"/>
      <c r="OO15" s="328"/>
      <c r="OP15" s="328"/>
      <c r="OQ15" s="328"/>
      <c r="OR15" s="328"/>
      <c r="OS15" s="328"/>
      <c r="OT15" s="328"/>
      <c r="OU15" s="328"/>
      <c r="OV15" s="328"/>
      <c r="OW15" s="328"/>
      <c r="OX15" s="328"/>
      <c r="OY15" s="328"/>
      <c r="OZ15" s="328"/>
      <c r="PA15" s="328"/>
      <c r="PB15" s="328"/>
      <c r="PC15" s="328"/>
      <c r="PD15" s="328"/>
      <c r="PE15" s="328"/>
      <c r="PF15" s="328"/>
      <c r="PG15" s="328"/>
      <c r="PH15" s="328"/>
      <c r="PI15" s="328"/>
      <c r="PJ15" s="328"/>
      <c r="PK15" s="328"/>
      <c r="PL15" s="328"/>
      <c r="PM15" s="328"/>
      <c r="PN15" s="328"/>
      <c r="PO15" s="328"/>
      <c r="PP15" s="328"/>
      <c r="PQ15" s="328"/>
      <c r="PR15" s="328"/>
      <c r="PS15" s="328"/>
      <c r="PT15" s="328"/>
      <c r="PU15" s="328"/>
      <c r="PV15" s="328"/>
      <c r="PW15" s="328"/>
      <c r="PX15" s="328"/>
      <c r="PY15" s="328"/>
      <c r="PZ15" s="328"/>
      <c r="QA15" s="328"/>
      <c r="QB15" s="328"/>
      <c r="QC15" s="328"/>
      <c r="QD15" s="328"/>
      <c r="QE15" s="328"/>
      <c r="QF15" s="328"/>
      <c r="QG15" s="328"/>
      <c r="QH15" s="328"/>
      <c r="QI15" s="328"/>
      <c r="QJ15" s="328"/>
      <c r="QK15" s="328"/>
      <c r="QL15" s="328"/>
      <c r="QM15" s="328"/>
      <c r="QN15" s="328"/>
      <c r="QO15" s="328"/>
      <c r="QP15" s="328"/>
      <c r="QQ15" s="328"/>
      <c r="QR15" s="328"/>
      <c r="QS15" s="328"/>
      <c r="QT15" s="328"/>
      <c r="QU15" s="328"/>
      <c r="QV15" s="328"/>
      <c r="QW15" s="328"/>
      <c r="QX15" s="328"/>
      <c r="QY15" s="328"/>
      <c r="QZ15" s="328"/>
      <c r="RA15" s="328"/>
      <c r="RB15" s="328"/>
      <c r="RC15" s="328"/>
      <c r="RD15" s="328"/>
      <c r="RE15" s="328"/>
      <c r="RF15" s="328"/>
      <c r="RG15" s="328"/>
      <c r="RH15" s="328"/>
      <c r="RI15" s="328"/>
      <c r="RJ15" s="328"/>
      <c r="RK15" s="328"/>
      <c r="RL15" s="328"/>
      <c r="RM15" s="328"/>
      <c r="RN15" s="328"/>
      <c r="RO15" s="328"/>
      <c r="RP15" s="328"/>
      <c r="RQ15" s="328"/>
      <c r="RR15" s="328"/>
      <c r="RS15" s="328"/>
      <c r="RT15" s="328"/>
      <c r="RU15" s="328"/>
      <c r="RV15" s="328"/>
      <c r="RW15" s="328"/>
      <c r="RX15" s="328"/>
      <c r="RY15" s="328"/>
      <c r="RZ15" s="328"/>
      <c r="SA15" s="328"/>
      <c r="SB15" s="328"/>
      <c r="SC15" s="328"/>
      <c r="SD15" s="328"/>
      <c r="SE15" s="328"/>
      <c r="SF15" s="328"/>
      <c r="SG15" s="328"/>
      <c r="SH15" s="328"/>
      <c r="SI15" s="328"/>
      <c r="SJ15" s="328"/>
      <c r="SK15" s="328"/>
      <c r="SL15" s="328"/>
      <c r="SM15" s="328"/>
      <c r="SN15" s="328"/>
      <c r="SO15" s="328"/>
      <c r="SP15" s="328"/>
      <c r="SQ15" s="328"/>
      <c r="SR15" s="328"/>
      <c r="SS15" s="328"/>
      <c r="ST15" s="328"/>
      <c r="SU15" s="328"/>
      <c r="SV15" s="328"/>
      <c r="SW15" s="328"/>
      <c r="SX15" s="328"/>
      <c r="SY15" s="328"/>
      <c r="SZ15" s="328"/>
      <c r="TA15" s="328"/>
      <c r="TB15" s="328"/>
      <c r="TC15" s="328"/>
      <c r="TD15" s="328"/>
      <c r="TE15" s="328"/>
      <c r="TF15" s="328"/>
      <c r="TG15" s="328"/>
      <c r="TH15" s="328"/>
      <c r="TI15" s="328"/>
      <c r="TJ15" s="328"/>
      <c r="TK15" s="328"/>
      <c r="TL15" s="328"/>
      <c r="TM15" s="328"/>
      <c r="TN15" s="328"/>
      <c r="TO15" s="328"/>
      <c r="TP15" s="328"/>
      <c r="TQ15" s="328"/>
      <c r="TR15" s="328"/>
      <c r="TS15" s="328"/>
      <c r="TT15" s="328"/>
      <c r="TU15" s="328"/>
      <c r="TV15" s="328"/>
      <c r="TW15" s="328"/>
      <c r="TX15" s="328"/>
      <c r="TY15" s="328"/>
      <c r="TZ15" s="328"/>
      <c r="UA15" s="328"/>
      <c r="UB15" s="328"/>
      <c r="UC15" s="328"/>
      <c r="UD15" s="328"/>
      <c r="UE15" s="328"/>
      <c r="UF15" s="328"/>
      <c r="UG15" s="328"/>
      <c r="UH15" s="328"/>
      <c r="UI15" s="328"/>
      <c r="UJ15" s="328"/>
      <c r="UK15" s="328"/>
      <c r="UL15" s="328"/>
      <c r="UM15" s="328"/>
      <c r="UN15" s="328"/>
      <c r="UO15" s="328"/>
      <c r="UP15" s="328"/>
      <c r="UQ15" s="328"/>
      <c r="UR15" s="328"/>
      <c r="US15" s="328"/>
      <c r="UT15" s="328"/>
      <c r="UU15" s="328"/>
      <c r="UV15" s="328"/>
      <c r="UW15" s="328"/>
      <c r="UX15" s="328"/>
      <c r="UY15" s="328"/>
      <c r="UZ15" s="328"/>
      <c r="VA15" s="328"/>
      <c r="VB15" s="328"/>
      <c r="VC15" s="328"/>
      <c r="VD15" s="328"/>
      <c r="VE15" s="328"/>
      <c r="VF15" s="328"/>
      <c r="VG15" s="328"/>
      <c r="VH15" s="328"/>
      <c r="VI15" s="328"/>
      <c r="VJ15" s="328"/>
      <c r="VK15" s="328"/>
      <c r="VL15" s="328"/>
      <c r="VM15" s="328"/>
      <c r="VN15" s="328"/>
      <c r="VO15" s="328"/>
      <c r="VP15" s="328"/>
      <c r="VQ15" s="328"/>
      <c r="VR15" s="328"/>
      <c r="VS15" s="328"/>
      <c r="VT15" s="328"/>
      <c r="VU15" s="328"/>
      <c r="VV15" s="328"/>
      <c r="VW15" s="328"/>
      <c r="VX15" s="328"/>
      <c r="VY15" s="328"/>
      <c r="VZ15" s="328"/>
      <c r="WA15" s="328"/>
      <c r="WB15" s="328"/>
      <c r="WC15" s="328"/>
      <c r="WD15" s="328"/>
      <c r="WE15" s="328"/>
      <c r="WF15" s="328"/>
      <c r="WG15" s="328"/>
      <c r="WH15" s="328"/>
      <c r="WI15" s="328"/>
      <c r="WJ15" s="328"/>
      <c r="WK15" s="328"/>
      <c r="WL15" s="328"/>
      <c r="WM15" s="328"/>
      <c r="WN15" s="328"/>
      <c r="WO15" s="328"/>
      <c r="WP15" s="328"/>
      <c r="WQ15" s="328"/>
      <c r="WR15" s="328"/>
      <c r="WS15" s="328"/>
      <c r="WT15" s="328"/>
      <c r="WU15" s="328"/>
      <c r="WV15" s="328"/>
      <c r="WW15" s="328"/>
      <c r="WX15" s="328"/>
      <c r="WY15" s="328"/>
      <c r="WZ15" s="328"/>
      <c r="XA15" s="328"/>
      <c r="XB15" s="328"/>
      <c r="XC15" s="328"/>
      <c r="XD15" s="328"/>
      <c r="XE15" s="328"/>
      <c r="XF15" s="328"/>
      <c r="XG15" s="328"/>
      <c r="XH15" s="328"/>
      <c r="XI15" s="328"/>
      <c r="XJ15" s="328"/>
      <c r="XK15" s="328"/>
      <c r="XL15" s="328"/>
      <c r="XM15" s="328"/>
      <c r="XN15" s="328"/>
      <c r="XO15" s="328"/>
      <c r="XP15" s="328"/>
      <c r="XQ15" s="328"/>
      <c r="XR15" s="328"/>
      <c r="XS15" s="328"/>
      <c r="XT15" s="328"/>
      <c r="XU15" s="328"/>
      <c r="XV15" s="328"/>
      <c r="XW15" s="328"/>
      <c r="XX15" s="328"/>
      <c r="XY15" s="328"/>
      <c r="XZ15" s="328"/>
      <c r="YA15" s="328"/>
      <c r="YB15" s="328"/>
      <c r="YC15" s="328"/>
      <c r="YD15" s="328"/>
      <c r="YE15" s="328"/>
      <c r="YF15" s="328"/>
      <c r="YG15" s="328"/>
      <c r="YH15" s="328"/>
      <c r="YI15" s="328"/>
      <c r="YJ15" s="328"/>
      <c r="YK15" s="328"/>
      <c r="YL15" s="328"/>
      <c r="YM15" s="328"/>
      <c r="YN15" s="328"/>
      <c r="YO15" s="328"/>
      <c r="YP15" s="328"/>
      <c r="YQ15" s="328"/>
      <c r="YR15" s="328"/>
      <c r="YS15" s="328"/>
      <c r="YT15" s="328"/>
      <c r="YU15" s="328"/>
      <c r="YV15" s="328"/>
      <c r="YW15" s="328"/>
      <c r="YX15" s="328"/>
      <c r="YY15" s="328"/>
      <c r="YZ15" s="328"/>
      <c r="ZA15" s="328"/>
      <c r="ZB15" s="328"/>
      <c r="ZC15" s="328"/>
      <c r="ZD15" s="328"/>
      <c r="ZE15" s="328"/>
      <c r="ZF15" s="328"/>
      <c r="ZG15" s="328"/>
      <c r="ZH15" s="328"/>
      <c r="ZI15" s="328"/>
      <c r="ZJ15" s="328"/>
      <c r="ZK15" s="328"/>
      <c r="ZL15" s="328"/>
      <c r="ZM15" s="328"/>
      <c r="ZN15" s="328"/>
      <c r="ZO15" s="328"/>
      <c r="ZP15" s="328"/>
      <c r="ZQ15" s="328"/>
      <c r="ZR15" s="328"/>
      <c r="ZS15" s="328"/>
      <c r="ZT15" s="328"/>
      <c r="ZU15" s="328"/>
      <c r="ZV15" s="328"/>
      <c r="ZW15" s="328"/>
      <c r="ZX15" s="328"/>
      <c r="ZY15" s="328"/>
      <c r="ZZ15" s="328"/>
      <c r="AAA15" s="328"/>
      <c r="AAB15" s="328"/>
      <c r="AAC15" s="328"/>
      <c r="AAD15" s="328"/>
      <c r="AAE15" s="328"/>
      <c r="AAF15" s="328"/>
      <c r="AAG15" s="328"/>
      <c r="AAH15" s="328"/>
      <c r="AAI15" s="328"/>
      <c r="AAJ15" s="328"/>
      <c r="AAK15" s="328"/>
      <c r="AAL15" s="328"/>
      <c r="AAM15" s="328"/>
      <c r="AAN15" s="328"/>
      <c r="AAO15" s="328"/>
      <c r="AAP15" s="328"/>
      <c r="AAQ15" s="328"/>
      <c r="AAR15" s="328"/>
      <c r="AAS15" s="328"/>
      <c r="AAT15" s="328"/>
      <c r="AAU15" s="328"/>
      <c r="AAV15" s="328"/>
      <c r="AAW15" s="328"/>
      <c r="AAX15" s="328"/>
      <c r="AAY15" s="328"/>
      <c r="AAZ15" s="328"/>
      <c r="ABA15" s="328"/>
      <c r="ABB15" s="328"/>
      <c r="ABC15" s="328"/>
      <c r="ABD15" s="328"/>
      <c r="ABE15" s="328"/>
      <c r="ABF15" s="328"/>
      <c r="ABG15" s="328"/>
      <c r="ABH15" s="328"/>
      <c r="ABI15" s="328"/>
      <c r="ABJ15" s="328"/>
      <c r="ABK15" s="328"/>
      <c r="ABL15" s="328"/>
      <c r="ABM15" s="328"/>
      <c r="ABN15" s="328"/>
      <c r="ABO15" s="328"/>
      <c r="ABP15" s="328"/>
      <c r="ABQ15" s="328"/>
      <c r="ABR15" s="328"/>
      <c r="ABS15" s="328"/>
      <c r="ABT15" s="328"/>
      <c r="ABU15" s="328"/>
      <c r="ABV15" s="328"/>
      <c r="ABW15" s="328"/>
      <c r="ABX15" s="328"/>
      <c r="ABY15" s="328"/>
      <c r="ABZ15" s="328"/>
      <c r="ACA15" s="328"/>
      <c r="ACB15" s="328"/>
      <c r="ACC15" s="328"/>
      <c r="ACD15" s="328"/>
      <c r="ACE15" s="328"/>
      <c r="ACF15" s="328"/>
      <c r="ACG15" s="328"/>
      <c r="ACH15" s="328"/>
      <c r="ACI15" s="328"/>
      <c r="ACJ15" s="328"/>
      <c r="ACK15" s="328"/>
      <c r="ACL15" s="328"/>
      <c r="ACM15" s="328"/>
      <c r="ACN15" s="328"/>
      <c r="ACO15" s="328"/>
      <c r="ACP15" s="328"/>
      <c r="ACQ15" s="328"/>
      <c r="ACR15" s="328"/>
      <c r="ACS15" s="328"/>
      <c r="ACT15" s="328"/>
      <c r="ACU15" s="328"/>
      <c r="ACV15" s="328"/>
      <c r="ACW15" s="328"/>
      <c r="ACX15" s="328"/>
      <c r="ACY15" s="328"/>
      <c r="ACZ15" s="328"/>
      <c r="ADA15" s="328"/>
      <c r="ADB15" s="328"/>
      <c r="ADC15" s="328"/>
      <c r="ADD15" s="328"/>
      <c r="ADE15" s="328"/>
      <c r="ADF15" s="328"/>
      <c r="ADG15" s="328"/>
      <c r="ADH15" s="328"/>
      <c r="ADI15" s="328"/>
      <c r="ADJ15" s="328"/>
      <c r="ADK15" s="328"/>
      <c r="ADL15" s="328"/>
      <c r="ADM15" s="328"/>
      <c r="ADN15" s="328"/>
      <c r="ADO15" s="328"/>
      <c r="ADP15" s="328"/>
      <c r="ADQ15" s="328"/>
      <c r="ADR15" s="328"/>
      <c r="ADS15" s="328"/>
      <c r="ADT15" s="328"/>
      <c r="ADU15" s="328"/>
      <c r="ADV15" s="328"/>
      <c r="ADW15" s="328"/>
      <c r="ADX15" s="328"/>
      <c r="ADY15" s="328"/>
      <c r="ADZ15" s="328"/>
      <c r="AEA15" s="328"/>
      <c r="AEB15" s="328"/>
      <c r="AEC15" s="328"/>
      <c r="AED15" s="328"/>
      <c r="AEE15" s="328"/>
      <c r="AEF15" s="328"/>
      <c r="AEG15" s="328"/>
      <c r="AEH15" s="328"/>
      <c r="AEI15" s="328"/>
      <c r="AEJ15" s="328"/>
      <c r="AEK15" s="328"/>
      <c r="AEL15" s="328"/>
      <c r="AEM15" s="328"/>
      <c r="AEN15" s="328"/>
      <c r="AEO15" s="328"/>
      <c r="AEP15" s="328"/>
      <c r="AEQ15" s="328"/>
      <c r="AER15" s="328"/>
      <c r="AES15" s="328"/>
      <c r="AET15" s="328"/>
      <c r="AEU15" s="328"/>
      <c r="AEV15" s="328"/>
      <c r="AEW15" s="328"/>
      <c r="AEX15" s="328"/>
      <c r="AEY15" s="328"/>
      <c r="AEZ15" s="328"/>
      <c r="AFA15" s="328"/>
      <c r="AFB15" s="328"/>
      <c r="AFC15" s="328"/>
      <c r="AFD15" s="328"/>
      <c r="AFE15" s="328"/>
      <c r="AFF15" s="328"/>
      <c r="AFG15" s="328"/>
      <c r="AFH15" s="328"/>
      <c r="AFI15" s="328"/>
      <c r="AFJ15" s="328"/>
      <c r="AFK15" s="328"/>
      <c r="AFL15" s="328"/>
      <c r="AFM15" s="328"/>
      <c r="AFN15" s="328"/>
      <c r="AFO15" s="328"/>
      <c r="AFP15" s="328"/>
      <c r="AFQ15" s="328"/>
      <c r="AFR15" s="328"/>
      <c r="AFS15" s="328"/>
      <c r="AFT15" s="328"/>
      <c r="AFU15" s="328"/>
      <c r="AFV15" s="328"/>
      <c r="AFW15" s="328"/>
      <c r="AFX15" s="328"/>
      <c r="AFY15" s="328"/>
      <c r="AFZ15" s="328"/>
      <c r="AGA15" s="328"/>
      <c r="AGB15" s="328"/>
      <c r="AGC15" s="328"/>
      <c r="AGD15" s="328"/>
      <c r="AGE15" s="328"/>
      <c r="AGF15" s="328"/>
      <c r="AGG15" s="328"/>
      <c r="AGH15" s="328"/>
      <c r="AGI15" s="328"/>
      <c r="AGJ15" s="328"/>
      <c r="AGK15" s="328"/>
      <c r="AGL15" s="328"/>
      <c r="AGM15" s="328"/>
      <c r="AGN15" s="328"/>
      <c r="AGO15" s="328"/>
      <c r="AGP15" s="328"/>
      <c r="AGQ15" s="328"/>
      <c r="AGR15" s="328"/>
      <c r="AGS15" s="328"/>
      <c r="AGT15" s="328"/>
      <c r="AGU15" s="328"/>
      <c r="AGV15" s="328"/>
      <c r="AGW15" s="328"/>
      <c r="AGX15" s="328"/>
      <c r="AGY15" s="328"/>
      <c r="AGZ15" s="328"/>
      <c r="AHA15" s="328"/>
      <c r="AHB15" s="328"/>
      <c r="AHC15" s="328"/>
      <c r="AHD15" s="328"/>
      <c r="AHE15" s="328"/>
      <c r="AHF15" s="328"/>
      <c r="AHG15" s="328"/>
      <c r="AHH15" s="328"/>
      <c r="AHI15" s="328"/>
      <c r="AHJ15" s="328"/>
      <c r="AHK15" s="328"/>
      <c r="AHL15" s="328"/>
      <c r="AHM15" s="328"/>
      <c r="AHN15" s="328"/>
      <c r="AHO15" s="328"/>
      <c r="AHP15" s="328"/>
      <c r="AHQ15" s="328"/>
      <c r="AHR15" s="328"/>
      <c r="AHS15" s="328"/>
      <c r="AHT15" s="328"/>
      <c r="AHU15" s="328"/>
      <c r="AHV15" s="328"/>
      <c r="AHW15" s="328"/>
      <c r="AHX15" s="328"/>
      <c r="AHY15" s="328"/>
      <c r="AHZ15" s="328"/>
      <c r="AIA15" s="328"/>
      <c r="AIB15" s="328"/>
      <c r="AIC15" s="328"/>
      <c r="AID15" s="328"/>
      <c r="AIE15" s="328"/>
      <c r="AIF15" s="328"/>
      <c r="AIG15" s="328"/>
      <c r="AIH15" s="328"/>
      <c r="AII15" s="328"/>
      <c r="AIJ15" s="328"/>
      <c r="AIK15" s="328"/>
      <c r="AIL15" s="328"/>
      <c r="AIM15" s="328"/>
      <c r="AIN15" s="328"/>
      <c r="AIO15" s="328"/>
      <c r="AIP15" s="328"/>
      <c r="AIQ15" s="328"/>
      <c r="AIR15" s="328"/>
      <c r="AIS15" s="328"/>
      <c r="AIT15" s="328"/>
      <c r="AIU15" s="328"/>
      <c r="AIV15" s="328"/>
      <c r="AIW15" s="328"/>
      <c r="AIX15" s="328"/>
      <c r="AIY15" s="328"/>
      <c r="AIZ15" s="328"/>
      <c r="AJA15" s="328"/>
      <c r="AJB15" s="328"/>
      <c r="AJC15" s="328"/>
      <c r="AJD15" s="328"/>
      <c r="AJE15" s="328"/>
      <c r="AJF15" s="328"/>
      <c r="AJG15" s="328"/>
      <c r="AJH15" s="328"/>
      <c r="AJI15" s="328"/>
      <c r="AJJ15" s="328"/>
      <c r="AJK15" s="328"/>
      <c r="AJL15" s="328"/>
      <c r="AJM15" s="328"/>
      <c r="AJN15" s="328"/>
      <c r="AJO15" s="328"/>
      <c r="AJP15" s="328"/>
      <c r="AJQ15" s="328"/>
      <c r="AJR15" s="328"/>
      <c r="AJS15" s="328"/>
      <c r="AJT15" s="328"/>
      <c r="AJU15" s="328"/>
      <c r="AJV15" s="328"/>
      <c r="AJW15" s="328"/>
      <c r="AJX15" s="328"/>
      <c r="AJY15" s="328"/>
      <c r="AJZ15" s="328"/>
      <c r="AKA15" s="328"/>
      <c r="AKB15" s="328"/>
      <c r="AKC15" s="328"/>
      <c r="AKD15" s="328"/>
      <c r="AKE15" s="328"/>
      <c r="AKF15" s="328"/>
      <c r="AKG15" s="328"/>
      <c r="AKH15" s="328"/>
      <c r="AKI15" s="328"/>
      <c r="AKJ15" s="328"/>
      <c r="AKK15" s="328"/>
      <c r="AKL15" s="328"/>
      <c r="AKM15" s="328"/>
      <c r="AKN15" s="328"/>
      <c r="AKO15" s="328"/>
      <c r="AKP15" s="328"/>
      <c r="AKQ15" s="328"/>
      <c r="AKR15" s="328"/>
      <c r="AKS15" s="328"/>
      <c r="AKT15" s="328"/>
      <c r="AKU15" s="328"/>
      <c r="AKV15" s="328"/>
      <c r="AKW15" s="328"/>
      <c r="AKX15" s="328"/>
      <c r="AKY15" s="328"/>
      <c r="AKZ15" s="328"/>
      <c r="ALA15" s="328"/>
      <c r="ALB15" s="328"/>
      <c r="ALC15" s="328"/>
      <c r="ALD15" s="328"/>
      <c r="ALE15" s="328"/>
      <c r="ALF15" s="328"/>
      <c r="ALG15" s="328"/>
      <c r="ALH15" s="328"/>
      <c r="ALI15" s="328"/>
      <c r="ALJ15" s="328"/>
      <c r="ALK15" s="328"/>
      <c r="ALL15" s="328"/>
      <c r="ALM15" s="328"/>
      <c r="ALN15" s="328"/>
      <c r="ALO15" s="328"/>
      <c r="ALP15" s="328"/>
      <c r="ALQ15" s="328"/>
      <c r="ALR15" s="328"/>
      <c r="ALS15" s="328"/>
      <c r="ALT15" s="328"/>
      <c r="ALU15" s="328"/>
      <c r="ALV15" s="328"/>
      <c r="ALW15" s="328"/>
      <c r="ALX15" s="328"/>
      <c r="ALY15" s="328"/>
      <c r="ALZ15" s="328"/>
      <c r="AMA15" s="328"/>
      <c r="AMB15" s="328"/>
      <c r="AMC15" s="328"/>
      <c r="AMD15" s="328"/>
      <c r="AME15" s="328"/>
      <c r="AMF15" s="328"/>
      <c r="AMG15" s="328"/>
      <c r="AMH15" s="328"/>
      <c r="AMI15" s="328"/>
      <c r="AMJ15" s="328"/>
      <c r="AMK15" s="328"/>
      <c r="AML15" s="328"/>
      <c r="AMM15" s="328"/>
      <c r="AMN15" s="328"/>
      <c r="AMO15" s="328"/>
      <c r="AMP15" s="328"/>
      <c r="AMQ15" s="328"/>
      <c r="AMR15" s="328"/>
      <c r="AMS15" s="328"/>
      <c r="AMT15" s="328"/>
      <c r="AMU15" s="328"/>
      <c r="AMV15" s="328"/>
      <c r="AMW15" s="328"/>
      <c r="AMX15" s="328"/>
      <c r="AMY15" s="328"/>
      <c r="AMZ15" s="328"/>
      <c r="ANA15" s="328"/>
      <c r="ANB15" s="328"/>
      <c r="ANC15" s="328"/>
      <c r="AND15" s="328"/>
      <c r="ANE15" s="328"/>
      <c r="ANF15" s="328"/>
      <c r="ANG15" s="328"/>
      <c r="ANH15" s="328"/>
      <c r="ANI15" s="328"/>
      <c r="ANJ15" s="328"/>
      <c r="ANK15" s="328"/>
      <c r="ANL15" s="328"/>
      <c r="ANM15" s="328"/>
      <c r="ANN15" s="328"/>
      <c r="ANO15" s="328"/>
      <c r="ANP15" s="328"/>
      <c r="ANQ15" s="328"/>
      <c r="ANR15" s="328"/>
      <c r="ANS15" s="328"/>
      <c r="ANT15" s="328"/>
      <c r="ANU15" s="328"/>
      <c r="ANV15" s="328"/>
      <c r="ANW15" s="328"/>
      <c r="ANX15" s="328"/>
      <c r="ANY15" s="328"/>
      <c r="ANZ15" s="328"/>
      <c r="AOA15" s="328"/>
      <c r="AOB15" s="328"/>
      <c r="AOC15" s="328"/>
      <c r="AOD15" s="328"/>
      <c r="AOE15" s="328"/>
      <c r="AOF15" s="328"/>
      <c r="AOG15" s="328"/>
      <c r="AOH15" s="328"/>
      <c r="AOI15" s="328"/>
      <c r="AOJ15" s="328"/>
      <c r="AOK15" s="328"/>
      <c r="AOL15" s="328"/>
      <c r="AOM15" s="328"/>
      <c r="AON15" s="328"/>
      <c r="AOO15" s="328"/>
      <c r="AOP15" s="328"/>
      <c r="AOQ15" s="328"/>
      <c r="AOR15" s="328"/>
      <c r="AOS15" s="328"/>
      <c r="AOT15" s="328"/>
      <c r="AOU15" s="328"/>
      <c r="AOV15" s="328"/>
      <c r="AOW15" s="328"/>
      <c r="AOX15" s="328"/>
      <c r="AOY15" s="328"/>
      <c r="AOZ15" s="328"/>
      <c r="APA15" s="328"/>
      <c r="APB15" s="328"/>
      <c r="APC15" s="328"/>
      <c r="APD15" s="328"/>
      <c r="APE15" s="328"/>
      <c r="APF15" s="328"/>
      <c r="APG15" s="328"/>
      <c r="APH15" s="328"/>
      <c r="API15" s="328"/>
      <c r="APJ15" s="328"/>
      <c r="APK15" s="328"/>
      <c r="APL15" s="328"/>
      <c r="APM15" s="328"/>
      <c r="APN15" s="328"/>
      <c r="APO15" s="328"/>
      <c r="APP15" s="328"/>
      <c r="APQ15" s="328"/>
      <c r="APR15" s="328"/>
      <c r="APS15" s="328"/>
      <c r="APT15" s="328"/>
      <c r="APU15" s="328"/>
      <c r="APV15" s="328"/>
      <c r="APW15" s="328"/>
      <c r="APX15" s="328"/>
      <c r="APY15" s="328"/>
      <c r="APZ15" s="328"/>
      <c r="AQA15" s="328"/>
      <c r="AQB15" s="328"/>
      <c r="AQC15" s="328"/>
      <c r="AQD15" s="328"/>
      <c r="AQE15" s="328"/>
      <c r="AQF15" s="328"/>
      <c r="AQG15" s="328"/>
      <c r="AQH15" s="328"/>
      <c r="AQI15" s="328"/>
      <c r="AQJ15" s="328"/>
      <c r="AQK15" s="328"/>
      <c r="AQL15" s="328"/>
      <c r="AQM15" s="328"/>
      <c r="AQN15" s="328"/>
      <c r="AQO15" s="328"/>
      <c r="AQP15" s="328"/>
      <c r="AQQ15" s="328"/>
      <c r="AQR15" s="328"/>
      <c r="AQS15" s="328"/>
      <c r="AQT15" s="328"/>
      <c r="AQU15" s="328"/>
      <c r="AQV15" s="328"/>
      <c r="AQW15" s="328"/>
      <c r="AQX15" s="328"/>
      <c r="AQY15" s="328"/>
      <c r="AQZ15" s="328"/>
      <c r="ARA15" s="328"/>
      <c r="ARB15" s="328"/>
      <c r="ARC15" s="328"/>
      <c r="ARD15" s="328"/>
      <c r="ARE15" s="328"/>
      <c r="ARF15" s="328"/>
      <c r="ARG15" s="328"/>
      <c r="ARH15" s="328"/>
      <c r="ARI15" s="328"/>
      <c r="ARJ15" s="328"/>
      <c r="ARK15" s="328"/>
      <c r="ARL15" s="328"/>
      <c r="ARM15" s="328"/>
      <c r="ARN15" s="328"/>
      <c r="ARO15" s="328"/>
      <c r="ARP15" s="328"/>
      <c r="ARQ15" s="328"/>
      <c r="ARR15" s="328"/>
      <c r="ARS15" s="328"/>
      <c r="ART15" s="328"/>
      <c r="ARU15" s="328"/>
      <c r="ARV15" s="328"/>
      <c r="ARW15" s="328"/>
      <c r="ARX15" s="328"/>
      <c r="ARY15" s="328"/>
      <c r="ARZ15" s="328"/>
      <c r="ASA15" s="328"/>
      <c r="ASB15" s="328"/>
      <c r="ASC15" s="328"/>
      <c r="ASD15" s="328"/>
      <c r="ASE15" s="328"/>
      <c r="ASF15" s="328"/>
      <c r="ASG15" s="328"/>
      <c r="ASH15" s="328"/>
      <c r="ASI15" s="328"/>
      <c r="ASJ15" s="328"/>
      <c r="ASK15" s="328"/>
      <c r="ASL15" s="328"/>
      <c r="ASM15" s="328"/>
      <c r="ASN15" s="328"/>
      <c r="ASO15" s="328"/>
      <c r="ASP15" s="328"/>
      <c r="ASQ15" s="328"/>
      <c r="ASR15" s="328"/>
      <c r="ASS15" s="328"/>
      <c r="AST15" s="328"/>
      <c r="ASU15" s="328"/>
      <c r="ASV15" s="328"/>
      <c r="ASW15" s="328"/>
      <c r="ASX15" s="328"/>
      <c r="ASY15" s="328"/>
      <c r="ASZ15" s="328"/>
      <c r="ATA15" s="328"/>
      <c r="ATB15" s="328"/>
      <c r="ATC15" s="328"/>
      <c r="ATD15" s="328"/>
      <c r="ATE15" s="328"/>
      <c r="ATF15" s="328"/>
      <c r="ATG15" s="328"/>
      <c r="ATH15" s="328"/>
      <c r="ATI15" s="328"/>
      <c r="ATJ15" s="328"/>
      <c r="ATK15" s="328"/>
      <c r="ATL15" s="328"/>
      <c r="ATM15" s="328"/>
      <c r="ATN15" s="328"/>
      <c r="ATO15" s="328"/>
      <c r="ATP15" s="328"/>
      <c r="ATQ15" s="328"/>
      <c r="ATR15" s="328"/>
      <c r="ATS15" s="328"/>
      <c r="ATT15" s="328"/>
      <c r="ATU15" s="328"/>
      <c r="ATV15" s="328"/>
      <c r="ATW15" s="328"/>
      <c r="ATX15" s="328"/>
      <c r="ATY15" s="328"/>
      <c r="ATZ15" s="328"/>
      <c r="AUA15" s="328"/>
      <c r="AUB15" s="328"/>
      <c r="AUC15" s="328"/>
      <c r="AUD15" s="328"/>
      <c r="AUE15" s="328"/>
      <c r="AUF15" s="328"/>
      <c r="AUG15" s="328"/>
      <c r="AUH15" s="328"/>
      <c r="AUI15" s="328"/>
      <c r="AUJ15" s="328"/>
      <c r="AUK15" s="328"/>
      <c r="AUL15" s="328"/>
      <c r="AUM15" s="328"/>
      <c r="AUN15" s="328"/>
      <c r="AUO15" s="328"/>
      <c r="AUP15" s="328"/>
      <c r="AUQ15" s="328"/>
      <c r="AUR15" s="328"/>
      <c r="AUS15" s="328"/>
      <c r="AUT15" s="328"/>
      <c r="AUU15" s="328"/>
      <c r="AUV15" s="328"/>
      <c r="AUW15" s="328"/>
      <c r="AUX15" s="328"/>
      <c r="AUY15" s="328"/>
      <c r="AUZ15" s="328"/>
      <c r="AVA15" s="328"/>
      <c r="AVB15" s="328"/>
      <c r="AVC15" s="328"/>
      <c r="AVD15" s="328"/>
      <c r="AVE15" s="328"/>
      <c r="AVF15" s="328"/>
      <c r="AVG15" s="328"/>
      <c r="AVH15" s="328"/>
      <c r="AVI15" s="328"/>
      <c r="AVJ15" s="328"/>
      <c r="AVK15" s="328"/>
      <c r="AVL15" s="328"/>
      <c r="AVM15" s="328"/>
      <c r="AVN15" s="328"/>
      <c r="AVO15" s="328"/>
      <c r="AVP15" s="328"/>
      <c r="AVQ15" s="328"/>
      <c r="AVR15" s="328"/>
      <c r="AVS15" s="328"/>
      <c r="AVT15" s="328"/>
      <c r="AVU15" s="328"/>
      <c r="AVV15" s="328"/>
      <c r="AVW15" s="328"/>
      <c r="AVX15" s="328"/>
      <c r="AVY15" s="328"/>
      <c r="AVZ15" s="328"/>
      <c r="AWA15" s="328"/>
      <c r="AWB15" s="328"/>
      <c r="AWC15" s="328"/>
      <c r="AWD15" s="328"/>
      <c r="AWE15" s="328"/>
      <c r="AWF15" s="328"/>
      <c r="AWG15" s="328"/>
      <c r="AWH15" s="328"/>
      <c r="AWI15" s="328"/>
      <c r="AWJ15" s="328"/>
      <c r="AWK15" s="328"/>
      <c r="AWL15" s="328"/>
      <c r="AWM15" s="328"/>
      <c r="AWN15" s="328"/>
      <c r="AWO15" s="328"/>
      <c r="AWP15" s="328"/>
      <c r="AWQ15" s="328"/>
      <c r="AWR15" s="328"/>
      <c r="AWS15" s="328"/>
      <c r="AWT15" s="328"/>
      <c r="AWU15" s="328"/>
      <c r="AWV15" s="328"/>
      <c r="AWW15" s="328"/>
      <c r="AWX15" s="328"/>
      <c r="AWY15" s="328"/>
      <c r="AWZ15" s="328"/>
      <c r="AXA15" s="328"/>
      <c r="AXB15" s="328"/>
      <c r="AXC15" s="328"/>
      <c r="AXD15" s="328"/>
      <c r="AXE15" s="328"/>
      <c r="AXF15" s="328"/>
      <c r="AXG15" s="328"/>
      <c r="AXH15" s="328"/>
      <c r="AXI15" s="328"/>
      <c r="AXJ15" s="328"/>
      <c r="AXK15" s="328"/>
      <c r="AXL15" s="328"/>
      <c r="AXM15" s="328"/>
      <c r="AXN15" s="328"/>
      <c r="AXO15" s="328"/>
      <c r="AXP15" s="328"/>
      <c r="AXQ15" s="328"/>
      <c r="AXR15" s="328"/>
      <c r="AXS15" s="328"/>
      <c r="AXT15" s="328"/>
      <c r="AXU15" s="328"/>
      <c r="AXV15" s="328"/>
      <c r="AXW15" s="328"/>
      <c r="AXX15" s="328"/>
      <c r="AXY15" s="328"/>
      <c r="AXZ15" s="328"/>
      <c r="AYA15" s="328"/>
      <c r="AYB15" s="328"/>
      <c r="AYC15" s="328"/>
      <c r="AYD15" s="328"/>
      <c r="AYE15" s="328"/>
      <c r="AYF15" s="328"/>
      <c r="AYG15" s="328"/>
      <c r="AYH15" s="328"/>
      <c r="AYI15" s="328"/>
      <c r="AYJ15" s="328"/>
      <c r="AYK15" s="328"/>
      <c r="AYL15" s="328"/>
      <c r="AYM15" s="328"/>
      <c r="AYN15" s="328"/>
      <c r="AYO15" s="328"/>
      <c r="AYP15" s="328"/>
      <c r="AYQ15" s="328"/>
      <c r="AYR15" s="328"/>
      <c r="AYS15" s="328"/>
      <c r="AYT15" s="328"/>
      <c r="AYU15" s="328"/>
      <c r="AYV15" s="328"/>
      <c r="AYW15" s="328"/>
      <c r="AYX15" s="328"/>
      <c r="AYY15" s="328"/>
      <c r="AYZ15" s="328"/>
      <c r="AZA15" s="328"/>
      <c r="AZB15" s="328"/>
      <c r="AZC15" s="328"/>
      <c r="AZD15" s="328"/>
      <c r="AZE15" s="328"/>
      <c r="AZF15" s="328"/>
      <c r="AZG15" s="328"/>
      <c r="AZH15" s="328"/>
      <c r="AZI15" s="328"/>
      <c r="AZJ15" s="328"/>
      <c r="AZK15" s="328"/>
      <c r="AZL15" s="328"/>
      <c r="AZM15" s="328"/>
      <c r="AZN15" s="328"/>
      <c r="AZO15" s="328"/>
      <c r="AZP15" s="328"/>
      <c r="AZQ15" s="328"/>
      <c r="AZR15" s="328"/>
      <c r="AZS15" s="328"/>
      <c r="AZT15" s="328"/>
      <c r="AZU15" s="328"/>
      <c r="AZV15" s="328"/>
      <c r="AZW15" s="328"/>
      <c r="AZX15" s="328"/>
      <c r="AZY15" s="328"/>
      <c r="AZZ15" s="328"/>
      <c r="BAA15" s="328"/>
      <c r="BAB15" s="328"/>
      <c r="BAC15" s="328"/>
      <c r="BAD15" s="328"/>
      <c r="BAE15" s="328"/>
      <c r="BAF15" s="328"/>
      <c r="BAG15" s="328"/>
      <c r="BAH15" s="328"/>
      <c r="BAI15" s="328"/>
      <c r="BAJ15" s="328"/>
      <c r="BAK15" s="328"/>
      <c r="BAL15" s="328"/>
      <c r="BAM15" s="328"/>
      <c r="BAN15" s="328"/>
      <c r="BAO15" s="328"/>
      <c r="BAP15" s="328"/>
      <c r="BAQ15" s="328"/>
      <c r="BAR15" s="328"/>
      <c r="BAS15" s="328"/>
      <c r="BAT15" s="328"/>
      <c r="BAU15" s="328"/>
      <c r="BAV15" s="328"/>
      <c r="BAW15" s="328"/>
      <c r="BAX15" s="328"/>
      <c r="BAY15" s="328"/>
      <c r="BAZ15" s="328"/>
      <c r="BBA15" s="328"/>
      <c r="BBB15" s="328"/>
      <c r="BBC15" s="328"/>
      <c r="BBD15" s="328"/>
      <c r="BBE15" s="328"/>
      <c r="BBF15" s="328"/>
      <c r="BBG15" s="328"/>
      <c r="BBH15" s="328"/>
      <c r="BBI15" s="328"/>
      <c r="BBJ15" s="328"/>
      <c r="BBK15" s="328"/>
      <c r="BBL15" s="328"/>
      <c r="BBM15" s="328"/>
      <c r="BBN15" s="328"/>
      <c r="BBO15" s="328"/>
      <c r="BBP15" s="328"/>
      <c r="BBQ15" s="328"/>
      <c r="BBR15" s="328"/>
      <c r="BBS15" s="328"/>
      <c r="BBT15" s="328"/>
      <c r="BBU15" s="328"/>
      <c r="BBV15" s="328"/>
      <c r="BBW15" s="328"/>
      <c r="BBX15" s="328"/>
      <c r="BBY15" s="328"/>
      <c r="BBZ15" s="328"/>
      <c r="BCA15" s="328"/>
      <c r="BCB15" s="328"/>
      <c r="BCC15" s="328"/>
      <c r="BCD15" s="328"/>
      <c r="BCE15" s="328"/>
      <c r="BCF15" s="328"/>
      <c r="BCG15" s="328"/>
      <c r="BCH15" s="328"/>
      <c r="BCI15" s="328"/>
      <c r="BCJ15" s="328"/>
      <c r="BCK15" s="328"/>
      <c r="BCL15" s="328"/>
      <c r="BCM15" s="328"/>
      <c r="BCN15" s="328"/>
      <c r="BCO15" s="328"/>
      <c r="BCP15" s="328"/>
      <c r="BCQ15" s="328"/>
      <c r="BCR15" s="328"/>
      <c r="BCS15" s="328"/>
      <c r="BCT15" s="328"/>
      <c r="BCU15" s="328"/>
      <c r="BCV15" s="328"/>
      <c r="BCW15" s="328"/>
      <c r="BCX15" s="328"/>
      <c r="BCY15" s="328"/>
      <c r="BCZ15" s="328"/>
      <c r="BDA15" s="328"/>
      <c r="BDB15" s="328"/>
      <c r="BDC15" s="328"/>
      <c r="BDD15" s="328"/>
      <c r="BDE15" s="328"/>
      <c r="BDF15" s="328"/>
      <c r="BDG15" s="328"/>
      <c r="BDH15" s="328"/>
      <c r="BDI15" s="328"/>
      <c r="BDJ15" s="328"/>
      <c r="BDK15" s="328"/>
      <c r="BDL15" s="328"/>
      <c r="BDM15" s="328"/>
      <c r="BDN15" s="328"/>
      <c r="BDO15" s="328"/>
      <c r="BDP15" s="328"/>
      <c r="BDQ15" s="328"/>
      <c r="BDR15" s="328"/>
      <c r="BDS15" s="328"/>
      <c r="BDT15" s="328"/>
      <c r="BDU15" s="328"/>
      <c r="BDV15" s="328"/>
      <c r="BDW15" s="328"/>
      <c r="BDX15" s="328"/>
      <c r="BDY15" s="328"/>
      <c r="BDZ15" s="328"/>
      <c r="BEA15" s="328"/>
      <c r="BEB15" s="328"/>
      <c r="BEC15" s="328"/>
      <c r="BED15" s="328"/>
      <c r="BEE15" s="328"/>
      <c r="BEF15" s="328"/>
      <c r="BEG15" s="328"/>
      <c r="BEH15" s="328"/>
      <c r="BEI15" s="328"/>
      <c r="BEJ15" s="328"/>
      <c r="BEK15" s="328"/>
      <c r="BEL15" s="328"/>
      <c r="BEM15" s="328"/>
      <c r="BEN15" s="328"/>
      <c r="BEO15" s="328"/>
      <c r="BEP15" s="328"/>
      <c r="BEQ15" s="328"/>
      <c r="BER15" s="328"/>
      <c r="BES15" s="328"/>
      <c r="BET15" s="328"/>
      <c r="BEU15" s="328"/>
      <c r="BEV15" s="328"/>
      <c r="BEW15" s="328"/>
      <c r="BEX15" s="328"/>
      <c r="BEY15" s="328"/>
      <c r="BEZ15" s="328"/>
      <c r="BFA15" s="328"/>
      <c r="BFB15" s="328"/>
      <c r="BFC15" s="328"/>
      <c r="BFD15" s="328"/>
      <c r="BFE15" s="328"/>
      <c r="BFF15" s="328"/>
      <c r="BFG15" s="328"/>
      <c r="BFH15" s="328"/>
      <c r="BFI15" s="328"/>
      <c r="BFJ15" s="328"/>
      <c r="BFK15" s="328"/>
      <c r="BFL15" s="328"/>
      <c r="BFM15" s="328"/>
    </row>
    <row r="16" spans="1:1521" s="263" customFormat="1" ht="12" customHeight="1">
      <c r="A16" s="489"/>
      <c r="B16" s="490"/>
      <c r="C16" s="253"/>
      <c r="D16" s="254"/>
      <c r="E16" s="329"/>
      <c r="F16" s="330"/>
      <c r="G16" s="257"/>
      <c r="H16" s="257"/>
      <c r="I16" s="257"/>
      <c r="J16" s="257"/>
      <c r="K16" s="257"/>
      <c r="L16" s="257"/>
      <c r="M16" s="257"/>
      <c r="N16" s="257"/>
      <c r="O16" s="257"/>
      <c r="P16" s="257"/>
      <c r="Q16" s="258"/>
      <c r="R16" s="324"/>
      <c r="S16" s="258"/>
      <c r="T16" s="258"/>
      <c r="U16" s="258"/>
      <c r="V16" s="258"/>
      <c r="W16" s="258"/>
      <c r="X16" s="258"/>
      <c r="Y16" s="258"/>
      <c r="Z16" s="258"/>
      <c r="AA16" s="258"/>
      <c r="AB16" s="258"/>
      <c r="AC16" s="258"/>
      <c r="AD16" s="258"/>
      <c r="AE16" s="258"/>
      <c r="AF16" s="331" t="str">
        <f t="shared" si="0"/>
        <v/>
      </c>
      <c r="AG16" s="332" t="str">
        <f t="shared" si="1"/>
        <v/>
      </c>
      <c r="AH16" s="17"/>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328"/>
      <c r="CU16" s="328"/>
      <c r="CV16" s="328"/>
      <c r="CW16" s="328"/>
      <c r="CX16" s="328"/>
      <c r="CY16" s="328"/>
      <c r="CZ16" s="328"/>
      <c r="DA16" s="328"/>
      <c r="DB16" s="328"/>
      <c r="DC16" s="328"/>
      <c r="DD16" s="328"/>
      <c r="DE16" s="328"/>
      <c r="DF16" s="328"/>
      <c r="DG16" s="328"/>
      <c r="DH16" s="328"/>
      <c r="DI16" s="328"/>
      <c r="DJ16" s="328"/>
      <c r="DK16" s="328"/>
      <c r="DL16" s="328"/>
      <c r="DM16" s="328"/>
      <c r="DN16" s="328"/>
      <c r="DO16" s="328"/>
      <c r="DP16" s="328"/>
      <c r="DQ16" s="328"/>
      <c r="DR16" s="328"/>
      <c r="DS16" s="328"/>
      <c r="DT16" s="328"/>
      <c r="DU16" s="328"/>
      <c r="DV16" s="328"/>
      <c r="DW16" s="328"/>
      <c r="DX16" s="328"/>
      <c r="DY16" s="328"/>
      <c r="DZ16" s="328"/>
      <c r="EA16" s="328"/>
      <c r="EB16" s="328"/>
      <c r="EC16" s="328"/>
      <c r="ED16" s="328"/>
      <c r="EE16" s="328"/>
      <c r="EF16" s="328"/>
      <c r="EG16" s="328"/>
      <c r="EH16" s="328"/>
      <c r="EI16" s="328"/>
      <c r="EJ16" s="328"/>
      <c r="EK16" s="328"/>
      <c r="EL16" s="328"/>
      <c r="EM16" s="328"/>
      <c r="EN16" s="328"/>
      <c r="EO16" s="328"/>
      <c r="EP16" s="328"/>
      <c r="EQ16" s="328"/>
      <c r="ER16" s="328"/>
      <c r="ES16" s="328"/>
      <c r="ET16" s="328"/>
      <c r="EU16" s="328"/>
      <c r="EV16" s="328"/>
      <c r="EW16" s="328"/>
      <c r="EX16" s="328"/>
      <c r="EY16" s="328"/>
      <c r="EZ16" s="328"/>
      <c r="FA16" s="328"/>
      <c r="FB16" s="328"/>
      <c r="FC16" s="328"/>
      <c r="FD16" s="328"/>
      <c r="FE16" s="328"/>
      <c r="FF16" s="328"/>
      <c r="FG16" s="328"/>
      <c r="FH16" s="328"/>
      <c r="FI16" s="328"/>
      <c r="FJ16" s="328"/>
      <c r="FK16" s="328"/>
      <c r="FL16" s="328"/>
      <c r="FM16" s="328"/>
      <c r="FN16" s="328"/>
      <c r="FO16" s="328"/>
      <c r="FP16" s="328"/>
      <c r="FQ16" s="328"/>
      <c r="FR16" s="328"/>
      <c r="FS16" s="328"/>
      <c r="FT16" s="328"/>
      <c r="FU16" s="328"/>
      <c r="FV16" s="328"/>
      <c r="FW16" s="328"/>
      <c r="FX16" s="328"/>
      <c r="FY16" s="328"/>
      <c r="FZ16" s="328"/>
      <c r="GA16" s="328"/>
      <c r="GB16" s="328"/>
      <c r="GC16" s="328"/>
      <c r="GD16" s="328"/>
      <c r="GE16" s="328"/>
      <c r="GF16" s="328"/>
      <c r="GG16" s="328"/>
      <c r="GH16" s="328"/>
      <c r="GI16" s="328"/>
      <c r="GJ16" s="328"/>
      <c r="GK16" s="328"/>
      <c r="GL16" s="328"/>
      <c r="GM16" s="328"/>
      <c r="GN16" s="328"/>
      <c r="GO16" s="328"/>
      <c r="GP16" s="328"/>
      <c r="GQ16" s="328"/>
      <c r="GR16" s="328"/>
      <c r="GS16" s="328"/>
      <c r="GT16" s="328"/>
      <c r="GU16" s="328"/>
      <c r="GV16" s="328"/>
      <c r="GW16" s="328"/>
      <c r="GX16" s="328"/>
      <c r="GY16" s="328"/>
      <c r="GZ16" s="328"/>
      <c r="HA16" s="328"/>
      <c r="HB16" s="328"/>
      <c r="HC16" s="328"/>
      <c r="HD16" s="328"/>
      <c r="HE16" s="328"/>
      <c r="HF16" s="328"/>
      <c r="HG16" s="328"/>
      <c r="HH16" s="328"/>
      <c r="HI16" s="328"/>
      <c r="HJ16" s="328"/>
      <c r="HK16" s="328"/>
      <c r="HL16" s="328"/>
      <c r="HM16" s="328"/>
      <c r="HN16" s="328"/>
      <c r="HO16" s="328"/>
      <c r="HP16" s="328"/>
      <c r="HQ16" s="328"/>
      <c r="HR16" s="328"/>
      <c r="HS16" s="328"/>
      <c r="HT16" s="328"/>
      <c r="HU16" s="328"/>
      <c r="HV16" s="328"/>
      <c r="HW16" s="328"/>
      <c r="HX16" s="328"/>
      <c r="HY16" s="328"/>
      <c r="HZ16" s="328"/>
      <c r="IA16" s="328"/>
      <c r="IB16" s="328"/>
      <c r="IC16" s="328"/>
      <c r="ID16" s="328"/>
      <c r="IE16" s="328"/>
      <c r="IF16" s="328"/>
      <c r="IG16" s="328"/>
      <c r="IH16" s="328"/>
      <c r="II16" s="328"/>
      <c r="IJ16" s="328"/>
      <c r="IK16" s="328"/>
      <c r="IL16" s="328"/>
      <c r="IM16" s="328"/>
      <c r="IN16" s="328"/>
      <c r="IO16" s="328"/>
      <c r="IP16" s="328"/>
      <c r="IQ16" s="328"/>
      <c r="IR16" s="328"/>
      <c r="IS16" s="328"/>
      <c r="IT16" s="328"/>
      <c r="IU16" s="328"/>
      <c r="IV16" s="328"/>
      <c r="IW16" s="328"/>
      <c r="IX16" s="328"/>
      <c r="IY16" s="328"/>
      <c r="IZ16" s="328"/>
      <c r="JA16" s="328"/>
      <c r="JB16" s="328"/>
      <c r="JC16" s="328"/>
      <c r="JD16" s="328"/>
      <c r="JE16" s="328"/>
      <c r="JF16" s="328"/>
      <c r="JG16" s="328"/>
      <c r="JH16" s="328"/>
      <c r="JI16" s="328"/>
      <c r="JJ16" s="328"/>
      <c r="JK16" s="328"/>
      <c r="JL16" s="328"/>
      <c r="JM16" s="328"/>
      <c r="JN16" s="328"/>
      <c r="JO16" s="328"/>
      <c r="JP16" s="328"/>
      <c r="JQ16" s="328"/>
      <c r="JR16" s="328"/>
      <c r="JS16" s="328"/>
      <c r="JT16" s="328"/>
      <c r="JU16" s="328"/>
      <c r="JV16" s="328"/>
      <c r="JW16" s="328"/>
      <c r="JX16" s="328"/>
      <c r="JY16" s="328"/>
      <c r="JZ16" s="328"/>
      <c r="KA16" s="328"/>
      <c r="KB16" s="328"/>
      <c r="KC16" s="328"/>
      <c r="KD16" s="328"/>
      <c r="KE16" s="328"/>
      <c r="KF16" s="328"/>
      <c r="KG16" s="328"/>
      <c r="KH16" s="328"/>
      <c r="KI16" s="328"/>
      <c r="KJ16" s="328"/>
      <c r="KK16" s="328"/>
      <c r="KL16" s="328"/>
      <c r="KM16" s="328"/>
      <c r="KN16" s="328"/>
      <c r="KO16" s="328"/>
      <c r="KP16" s="328"/>
      <c r="KQ16" s="328"/>
      <c r="KR16" s="328"/>
      <c r="KS16" s="328"/>
      <c r="KT16" s="328"/>
      <c r="KU16" s="328"/>
      <c r="KV16" s="328"/>
      <c r="KW16" s="328"/>
      <c r="KX16" s="328"/>
      <c r="KY16" s="328"/>
      <c r="KZ16" s="328"/>
      <c r="LA16" s="328"/>
      <c r="LB16" s="328"/>
      <c r="LC16" s="328"/>
      <c r="LD16" s="328"/>
      <c r="LE16" s="328"/>
      <c r="LF16" s="328"/>
      <c r="LG16" s="328"/>
      <c r="LH16" s="328"/>
      <c r="LI16" s="328"/>
      <c r="LJ16" s="328"/>
      <c r="LK16" s="328"/>
      <c r="LL16" s="328"/>
      <c r="LM16" s="328"/>
      <c r="LN16" s="328"/>
      <c r="LO16" s="328"/>
      <c r="LP16" s="328"/>
      <c r="LQ16" s="328"/>
      <c r="LR16" s="328"/>
      <c r="LS16" s="328"/>
      <c r="LT16" s="328"/>
      <c r="LU16" s="328"/>
      <c r="LV16" s="328"/>
      <c r="LW16" s="328"/>
      <c r="LX16" s="328"/>
      <c r="LY16" s="328"/>
      <c r="LZ16" s="328"/>
      <c r="MA16" s="328"/>
      <c r="MB16" s="328"/>
      <c r="MC16" s="328"/>
      <c r="MD16" s="328"/>
      <c r="ME16" s="328"/>
      <c r="MF16" s="328"/>
      <c r="MG16" s="328"/>
      <c r="MH16" s="328"/>
      <c r="MI16" s="328"/>
      <c r="MJ16" s="328"/>
      <c r="MK16" s="328"/>
      <c r="ML16" s="328"/>
      <c r="MM16" s="328"/>
      <c r="MN16" s="328"/>
      <c r="MO16" s="328"/>
      <c r="MP16" s="328"/>
      <c r="MQ16" s="328"/>
      <c r="MR16" s="328"/>
      <c r="MS16" s="328"/>
      <c r="MT16" s="328"/>
      <c r="MU16" s="328"/>
      <c r="MV16" s="328"/>
      <c r="MW16" s="328"/>
      <c r="MX16" s="328"/>
      <c r="MY16" s="328"/>
      <c r="MZ16" s="328"/>
      <c r="NA16" s="328"/>
      <c r="NB16" s="328"/>
      <c r="NC16" s="328"/>
      <c r="ND16" s="328"/>
      <c r="NE16" s="328"/>
      <c r="NF16" s="328"/>
      <c r="NG16" s="328"/>
      <c r="NH16" s="328"/>
      <c r="NI16" s="328"/>
      <c r="NJ16" s="328"/>
      <c r="NK16" s="328"/>
      <c r="NL16" s="328"/>
      <c r="NM16" s="328"/>
      <c r="NN16" s="328"/>
      <c r="NO16" s="328"/>
      <c r="NP16" s="328"/>
      <c r="NQ16" s="328"/>
      <c r="NR16" s="328"/>
      <c r="NS16" s="328"/>
      <c r="NT16" s="328"/>
      <c r="NU16" s="328"/>
      <c r="NV16" s="328"/>
      <c r="NW16" s="328"/>
      <c r="NX16" s="328"/>
      <c r="NY16" s="328"/>
      <c r="NZ16" s="328"/>
      <c r="OA16" s="328"/>
      <c r="OB16" s="328"/>
      <c r="OC16" s="328"/>
      <c r="OD16" s="328"/>
      <c r="OE16" s="328"/>
      <c r="OF16" s="328"/>
      <c r="OG16" s="328"/>
      <c r="OH16" s="328"/>
      <c r="OI16" s="328"/>
      <c r="OJ16" s="328"/>
      <c r="OK16" s="328"/>
      <c r="OL16" s="328"/>
      <c r="OM16" s="328"/>
      <c r="ON16" s="328"/>
      <c r="OO16" s="328"/>
      <c r="OP16" s="328"/>
      <c r="OQ16" s="328"/>
      <c r="OR16" s="328"/>
      <c r="OS16" s="328"/>
      <c r="OT16" s="328"/>
      <c r="OU16" s="328"/>
      <c r="OV16" s="328"/>
      <c r="OW16" s="328"/>
      <c r="OX16" s="328"/>
      <c r="OY16" s="328"/>
      <c r="OZ16" s="328"/>
      <c r="PA16" s="328"/>
      <c r="PB16" s="328"/>
      <c r="PC16" s="328"/>
      <c r="PD16" s="328"/>
      <c r="PE16" s="328"/>
      <c r="PF16" s="328"/>
      <c r="PG16" s="328"/>
      <c r="PH16" s="328"/>
      <c r="PI16" s="328"/>
      <c r="PJ16" s="328"/>
      <c r="PK16" s="328"/>
      <c r="PL16" s="328"/>
      <c r="PM16" s="328"/>
      <c r="PN16" s="328"/>
      <c r="PO16" s="328"/>
      <c r="PP16" s="328"/>
      <c r="PQ16" s="328"/>
      <c r="PR16" s="328"/>
      <c r="PS16" s="328"/>
      <c r="PT16" s="328"/>
      <c r="PU16" s="328"/>
      <c r="PV16" s="328"/>
      <c r="PW16" s="328"/>
      <c r="PX16" s="328"/>
      <c r="PY16" s="328"/>
      <c r="PZ16" s="328"/>
      <c r="QA16" s="328"/>
      <c r="QB16" s="328"/>
      <c r="QC16" s="328"/>
      <c r="QD16" s="328"/>
      <c r="QE16" s="328"/>
      <c r="QF16" s="328"/>
      <c r="QG16" s="328"/>
      <c r="QH16" s="328"/>
      <c r="QI16" s="328"/>
      <c r="QJ16" s="328"/>
      <c r="QK16" s="328"/>
      <c r="QL16" s="328"/>
      <c r="QM16" s="328"/>
      <c r="QN16" s="328"/>
      <c r="QO16" s="328"/>
      <c r="QP16" s="328"/>
      <c r="QQ16" s="328"/>
      <c r="QR16" s="328"/>
      <c r="QS16" s="328"/>
      <c r="QT16" s="328"/>
      <c r="QU16" s="328"/>
      <c r="QV16" s="328"/>
      <c r="QW16" s="328"/>
      <c r="QX16" s="328"/>
      <c r="QY16" s="328"/>
      <c r="QZ16" s="328"/>
      <c r="RA16" s="328"/>
      <c r="RB16" s="328"/>
      <c r="RC16" s="328"/>
      <c r="RD16" s="328"/>
      <c r="RE16" s="328"/>
      <c r="RF16" s="328"/>
      <c r="RG16" s="328"/>
      <c r="RH16" s="328"/>
      <c r="RI16" s="328"/>
      <c r="RJ16" s="328"/>
      <c r="RK16" s="328"/>
      <c r="RL16" s="328"/>
      <c r="RM16" s="328"/>
      <c r="RN16" s="328"/>
      <c r="RO16" s="328"/>
      <c r="RP16" s="328"/>
      <c r="RQ16" s="328"/>
      <c r="RR16" s="328"/>
      <c r="RS16" s="328"/>
      <c r="RT16" s="328"/>
      <c r="RU16" s="328"/>
      <c r="RV16" s="328"/>
      <c r="RW16" s="328"/>
      <c r="RX16" s="328"/>
      <c r="RY16" s="328"/>
      <c r="RZ16" s="328"/>
      <c r="SA16" s="328"/>
      <c r="SB16" s="328"/>
      <c r="SC16" s="328"/>
      <c r="SD16" s="328"/>
      <c r="SE16" s="328"/>
      <c r="SF16" s="328"/>
      <c r="SG16" s="328"/>
      <c r="SH16" s="328"/>
      <c r="SI16" s="328"/>
      <c r="SJ16" s="328"/>
      <c r="SK16" s="328"/>
      <c r="SL16" s="328"/>
      <c r="SM16" s="328"/>
      <c r="SN16" s="328"/>
      <c r="SO16" s="328"/>
      <c r="SP16" s="328"/>
      <c r="SQ16" s="328"/>
      <c r="SR16" s="328"/>
      <c r="SS16" s="328"/>
      <c r="ST16" s="328"/>
      <c r="SU16" s="328"/>
      <c r="SV16" s="328"/>
      <c r="SW16" s="328"/>
      <c r="SX16" s="328"/>
      <c r="SY16" s="328"/>
      <c r="SZ16" s="328"/>
      <c r="TA16" s="328"/>
      <c r="TB16" s="328"/>
      <c r="TC16" s="328"/>
      <c r="TD16" s="328"/>
      <c r="TE16" s="328"/>
      <c r="TF16" s="328"/>
      <c r="TG16" s="328"/>
      <c r="TH16" s="328"/>
      <c r="TI16" s="328"/>
      <c r="TJ16" s="328"/>
      <c r="TK16" s="328"/>
      <c r="TL16" s="328"/>
      <c r="TM16" s="328"/>
      <c r="TN16" s="328"/>
      <c r="TO16" s="328"/>
      <c r="TP16" s="328"/>
      <c r="TQ16" s="328"/>
      <c r="TR16" s="328"/>
      <c r="TS16" s="328"/>
      <c r="TT16" s="328"/>
      <c r="TU16" s="328"/>
      <c r="TV16" s="328"/>
      <c r="TW16" s="328"/>
      <c r="TX16" s="328"/>
      <c r="TY16" s="328"/>
      <c r="TZ16" s="328"/>
      <c r="UA16" s="328"/>
      <c r="UB16" s="328"/>
      <c r="UC16" s="328"/>
      <c r="UD16" s="328"/>
      <c r="UE16" s="328"/>
      <c r="UF16" s="328"/>
      <c r="UG16" s="328"/>
      <c r="UH16" s="328"/>
      <c r="UI16" s="328"/>
      <c r="UJ16" s="328"/>
      <c r="UK16" s="328"/>
      <c r="UL16" s="328"/>
      <c r="UM16" s="328"/>
      <c r="UN16" s="328"/>
      <c r="UO16" s="328"/>
      <c r="UP16" s="328"/>
      <c r="UQ16" s="328"/>
      <c r="UR16" s="328"/>
      <c r="US16" s="328"/>
      <c r="UT16" s="328"/>
      <c r="UU16" s="328"/>
      <c r="UV16" s="328"/>
      <c r="UW16" s="328"/>
      <c r="UX16" s="328"/>
      <c r="UY16" s="328"/>
      <c r="UZ16" s="328"/>
      <c r="VA16" s="328"/>
      <c r="VB16" s="328"/>
      <c r="VC16" s="328"/>
      <c r="VD16" s="328"/>
      <c r="VE16" s="328"/>
      <c r="VF16" s="328"/>
      <c r="VG16" s="328"/>
      <c r="VH16" s="328"/>
      <c r="VI16" s="328"/>
      <c r="VJ16" s="328"/>
      <c r="VK16" s="328"/>
      <c r="VL16" s="328"/>
      <c r="VM16" s="328"/>
      <c r="VN16" s="328"/>
      <c r="VO16" s="328"/>
      <c r="VP16" s="328"/>
      <c r="VQ16" s="328"/>
      <c r="VR16" s="328"/>
      <c r="VS16" s="328"/>
      <c r="VT16" s="328"/>
      <c r="VU16" s="328"/>
      <c r="VV16" s="328"/>
      <c r="VW16" s="328"/>
      <c r="VX16" s="328"/>
      <c r="VY16" s="328"/>
      <c r="VZ16" s="328"/>
      <c r="WA16" s="328"/>
      <c r="WB16" s="328"/>
      <c r="WC16" s="328"/>
      <c r="WD16" s="328"/>
      <c r="WE16" s="328"/>
      <c r="WF16" s="328"/>
      <c r="WG16" s="328"/>
      <c r="WH16" s="328"/>
      <c r="WI16" s="328"/>
      <c r="WJ16" s="328"/>
      <c r="WK16" s="328"/>
      <c r="WL16" s="328"/>
      <c r="WM16" s="328"/>
      <c r="WN16" s="328"/>
      <c r="WO16" s="328"/>
      <c r="WP16" s="328"/>
      <c r="WQ16" s="328"/>
      <c r="WR16" s="328"/>
      <c r="WS16" s="328"/>
      <c r="WT16" s="328"/>
      <c r="WU16" s="328"/>
      <c r="WV16" s="328"/>
      <c r="WW16" s="328"/>
      <c r="WX16" s="328"/>
      <c r="WY16" s="328"/>
      <c r="WZ16" s="328"/>
      <c r="XA16" s="328"/>
      <c r="XB16" s="328"/>
      <c r="XC16" s="328"/>
      <c r="XD16" s="328"/>
      <c r="XE16" s="328"/>
      <c r="XF16" s="328"/>
      <c r="XG16" s="328"/>
      <c r="XH16" s="328"/>
      <c r="XI16" s="328"/>
      <c r="XJ16" s="328"/>
      <c r="XK16" s="328"/>
      <c r="XL16" s="328"/>
      <c r="XM16" s="328"/>
      <c r="XN16" s="328"/>
      <c r="XO16" s="328"/>
      <c r="XP16" s="328"/>
      <c r="XQ16" s="328"/>
      <c r="XR16" s="328"/>
      <c r="XS16" s="328"/>
      <c r="XT16" s="328"/>
      <c r="XU16" s="328"/>
      <c r="XV16" s="328"/>
      <c r="XW16" s="328"/>
      <c r="XX16" s="328"/>
      <c r="XY16" s="328"/>
      <c r="XZ16" s="328"/>
      <c r="YA16" s="328"/>
      <c r="YB16" s="328"/>
      <c r="YC16" s="328"/>
      <c r="YD16" s="328"/>
      <c r="YE16" s="328"/>
      <c r="YF16" s="328"/>
      <c r="YG16" s="328"/>
      <c r="YH16" s="328"/>
      <c r="YI16" s="328"/>
      <c r="YJ16" s="328"/>
      <c r="YK16" s="328"/>
      <c r="YL16" s="328"/>
      <c r="YM16" s="328"/>
      <c r="YN16" s="328"/>
      <c r="YO16" s="328"/>
      <c r="YP16" s="328"/>
      <c r="YQ16" s="328"/>
      <c r="YR16" s="328"/>
      <c r="YS16" s="328"/>
      <c r="YT16" s="328"/>
      <c r="YU16" s="328"/>
      <c r="YV16" s="328"/>
      <c r="YW16" s="328"/>
      <c r="YX16" s="328"/>
      <c r="YY16" s="328"/>
      <c r="YZ16" s="328"/>
      <c r="ZA16" s="328"/>
      <c r="ZB16" s="328"/>
      <c r="ZC16" s="328"/>
      <c r="ZD16" s="328"/>
      <c r="ZE16" s="328"/>
      <c r="ZF16" s="328"/>
      <c r="ZG16" s="328"/>
      <c r="ZH16" s="328"/>
      <c r="ZI16" s="328"/>
      <c r="ZJ16" s="328"/>
      <c r="ZK16" s="328"/>
      <c r="ZL16" s="328"/>
      <c r="ZM16" s="328"/>
      <c r="ZN16" s="328"/>
      <c r="ZO16" s="328"/>
      <c r="ZP16" s="328"/>
      <c r="ZQ16" s="328"/>
      <c r="ZR16" s="328"/>
      <c r="ZS16" s="328"/>
      <c r="ZT16" s="328"/>
      <c r="ZU16" s="328"/>
      <c r="ZV16" s="328"/>
      <c r="ZW16" s="328"/>
      <c r="ZX16" s="328"/>
      <c r="ZY16" s="328"/>
      <c r="ZZ16" s="328"/>
      <c r="AAA16" s="328"/>
      <c r="AAB16" s="328"/>
      <c r="AAC16" s="328"/>
      <c r="AAD16" s="328"/>
      <c r="AAE16" s="328"/>
      <c r="AAF16" s="328"/>
      <c r="AAG16" s="328"/>
      <c r="AAH16" s="328"/>
      <c r="AAI16" s="328"/>
      <c r="AAJ16" s="328"/>
      <c r="AAK16" s="328"/>
      <c r="AAL16" s="328"/>
      <c r="AAM16" s="328"/>
      <c r="AAN16" s="328"/>
      <c r="AAO16" s="328"/>
      <c r="AAP16" s="328"/>
      <c r="AAQ16" s="328"/>
      <c r="AAR16" s="328"/>
      <c r="AAS16" s="328"/>
      <c r="AAT16" s="328"/>
      <c r="AAU16" s="328"/>
      <c r="AAV16" s="328"/>
      <c r="AAW16" s="328"/>
      <c r="AAX16" s="328"/>
      <c r="AAY16" s="328"/>
      <c r="AAZ16" s="328"/>
      <c r="ABA16" s="328"/>
      <c r="ABB16" s="328"/>
      <c r="ABC16" s="328"/>
      <c r="ABD16" s="328"/>
      <c r="ABE16" s="328"/>
      <c r="ABF16" s="328"/>
      <c r="ABG16" s="328"/>
      <c r="ABH16" s="328"/>
      <c r="ABI16" s="328"/>
      <c r="ABJ16" s="328"/>
      <c r="ABK16" s="328"/>
      <c r="ABL16" s="328"/>
      <c r="ABM16" s="328"/>
      <c r="ABN16" s="328"/>
      <c r="ABO16" s="328"/>
      <c r="ABP16" s="328"/>
      <c r="ABQ16" s="328"/>
      <c r="ABR16" s="328"/>
      <c r="ABS16" s="328"/>
      <c r="ABT16" s="328"/>
      <c r="ABU16" s="328"/>
      <c r="ABV16" s="328"/>
      <c r="ABW16" s="328"/>
      <c r="ABX16" s="328"/>
      <c r="ABY16" s="328"/>
      <c r="ABZ16" s="328"/>
      <c r="ACA16" s="328"/>
      <c r="ACB16" s="328"/>
      <c r="ACC16" s="328"/>
      <c r="ACD16" s="328"/>
      <c r="ACE16" s="328"/>
      <c r="ACF16" s="328"/>
      <c r="ACG16" s="328"/>
      <c r="ACH16" s="328"/>
      <c r="ACI16" s="328"/>
      <c r="ACJ16" s="328"/>
      <c r="ACK16" s="328"/>
      <c r="ACL16" s="328"/>
      <c r="ACM16" s="328"/>
      <c r="ACN16" s="328"/>
      <c r="ACO16" s="328"/>
      <c r="ACP16" s="328"/>
      <c r="ACQ16" s="328"/>
      <c r="ACR16" s="328"/>
      <c r="ACS16" s="328"/>
      <c r="ACT16" s="328"/>
      <c r="ACU16" s="328"/>
      <c r="ACV16" s="328"/>
      <c r="ACW16" s="328"/>
      <c r="ACX16" s="328"/>
      <c r="ACY16" s="328"/>
      <c r="ACZ16" s="328"/>
      <c r="ADA16" s="328"/>
      <c r="ADB16" s="328"/>
      <c r="ADC16" s="328"/>
      <c r="ADD16" s="328"/>
      <c r="ADE16" s="328"/>
      <c r="ADF16" s="328"/>
      <c r="ADG16" s="328"/>
      <c r="ADH16" s="328"/>
      <c r="ADI16" s="328"/>
      <c r="ADJ16" s="328"/>
      <c r="ADK16" s="328"/>
      <c r="ADL16" s="328"/>
      <c r="ADM16" s="328"/>
      <c r="ADN16" s="328"/>
      <c r="ADO16" s="328"/>
      <c r="ADP16" s="328"/>
      <c r="ADQ16" s="328"/>
      <c r="ADR16" s="328"/>
      <c r="ADS16" s="328"/>
      <c r="ADT16" s="328"/>
      <c r="ADU16" s="328"/>
      <c r="ADV16" s="328"/>
      <c r="ADW16" s="328"/>
      <c r="ADX16" s="328"/>
      <c r="ADY16" s="328"/>
      <c r="ADZ16" s="328"/>
      <c r="AEA16" s="328"/>
      <c r="AEB16" s="328"/>
      <c r="AEC16" s="328"/>
      <c r="AED16" s="328"/>
      <c r="AEE16" s="328"/>
      <c r="AEF16" s="328"/>
      <c r="AEG16" s="328"/>
      <c r="AEH16" s="328"/>
      <c r="AEI16" s="328"/>
      <c r="AEJ16" s="328"/>
      <c r="AEK16" s="328"/>
      <c r="AEL16" s="328"/>
      <c r="AEM16" s="328"/>
      <c r="AEN16" s="328"/>
      <c r="AEO16" s="328"/>
      <c r="AEP16" s="328"/>
      <c r="AEQ16" s="328"/>
      <c r="AER16" s="328"/>
      <c r="AES16" s="328"/>
      <c r="AET16" s="328"/>
      <c r="AEU16" s="328"/>
      <c r="AEV16" s="328"/>
      <c r="AEW16" s="328"/>
      <c r="AEX16" s="328"/>
      <c r="AEY16" s="328"/>
      <c r="AEZ16" s="328"/>
      <c r="AFA16" s="328"/>
      <c r="AFB16" s="328"/>
      <c r="AFC16" s="328"/>
      <c r="AFD16" s="328"/>
      <c r="AFE16" s="328"/>
      <c r="AFF16" s="328"/>
      <c r="AFG16" s="328"/>
      <c r="AFH16" s="328"/>
      <c r="AFI16" s="328"/>
      <c r="AFJ16" s="328"/>
      <c r="AFK16" s="328"/>
      <c r="AFL16" s="328"/>
      <c r="AFM16" s="328"/>
      <c r="AFN16" s="328"/>
      <c r="AFO16" s="328"/>
      <c r="AFP16" s="328"/>
      <c r="AFQ16" s="328"/>
      <c r="AFR16" s="328"/>
      <c r="AFS16" s="328"/>
      <c r="AFT16" s="328"/>
      <c r="AFU16" s="328"/>
      <c r="AFV16" s="328"/>
      <c r="AFW16" s="328"/>
      <c r="AFX16" s="328"/>
      <c r="AFY16" s="328"/>
      <c r="AFZ16" s="328"/>
      <c r="AGA16" s="328"/>
      <c r="AGB16" s="328"/>
      <c r="AGC16" s="328"/>
      <c r="AGD16" s="328"/>
      <c r="AGE16" s="328"/>
      <c r="AGF16" s="328"/>
      <c r="AGG16" s="328"/>
      <c r="AGH16" s="328"/>
      <c r="AGI16" s="328"/>
      <c r="AGJ16" s="328"/>
      <c r="AGK16" s="328"/>
      <c r="AGL16" s="328"/>
      <c r="AGM16" s="328"/>
      <c r="AGN16" s="328"/>
      <c r="AGO16" s="328"/>
      <c r="AGP16" s="328"/>
      <c r="AGQ16" s="328"/>
      <c r="AGR16" s="328"/>
      <c r="AGS16" s="328"/>
      <c r="AGT16" s="328"/>
      <c r="AGU16" s="328"/>
      <c r="AGV16" s="328"/>
      <c r="AGW16" s="328"/>
      <c r="AGX16" s="328"/>
      <c r="AGY16" s="328"/>
      <c r="AGZ16" s="328"/>
      <c r="AHA16" s="328"/>
      <c r="AHB16" s="328"/>
      <c r="AHC16" s="328"/>
      <c r="AHD16" s="328"/>
      <c r="AHE16" s="328"/>
      <c r="AHF16" s="328"/>
      <c r="AHG16" s="328"/>
      <c r="AHH16" s="328"/>
      <c r="AHI16" s="328"/>
      <c r="AHJ16" s="328"/>
      <c r="AHK16" s="328"/>
      <c r="AHL16" s="328"/>
      <c r="AHM16" s="328"/>
      <c r="AHN16" s="328"/>
      <c r="AHO16" s="328"/>
      <c r="AHP16" s="328"/>
      <c r="AHQ16" s="328"/>
      <c r="AHR16" s="328"/>
      <c r="AHS16" s="328"/>
      <c r="AHT16" s="328"/>
      <c r="AHU16" s="328"/>
      <c r="AHV16" s="328"/>
      <c r="AHW16" s="328"/>
      <c r="AHX16" s="328"/>
      <c r="AHY16" s="328"/>
      <c r="AHZ16" s="328"/>
      <c r="AIA16" s="328"/>
      <c r="AIB16" s="328"/>
      <c r="AIC16" s="328"/>
      <c r="AID16" s="328"/>
      <c r="AIE16" s="328"/>
      <c r="AIF16" s="328"/>
      <c r="AIG16" s="328"/>
      <c r="AIH16" s="328"/>
      <c r="AII16" s="328"/>
      <c r="AIJ16" s="328"/>
      <c r="AIK16" s="328"/>
      <c r="AIL16" s="328"/>
      <c r="AIM16" s="328"/>
      <c r="AIN16" s="328"/>
      <c r="AIO16" s="328"/>
      <c r="AIP16" s="328"/>
      <c r="AIQ16" s="328"/>
      <c r="AIR16" s="328"/>
      <c r="AIS16" s="328"/>
      <c r="AIT16" s="328"/>
      <c r="AIU16" s="328"/>
      <c r="AIV16" s="328"/>
      <c r="AIW16" s="328"/>
      <c r="AIX16" s="328"/>
      <c r="AIY16" s="328"/>
      <c r="AIZ16" s="328"/>
      <c r="AJA16" s="328"/>
      <c r="AJB16" s="328"/>
      <c r="AJC16" s="328"/>
      <c r="AJD16" s="328"/>
      <c r="AJE16" s="328"/>
      <c r="AJF16" s="328"/>
      <c r="AJG16" s="328"/>
      <c r="AJH16" s="328"/>
      <c r="AJI16" s="328"/>
      <c r="AJJ16" s="328"/>
      <c r="AJK16" s="328"/>
      <c r="AJL16" s="328"/>
      <c r="AJM16" s="328"/>
      <c r="AJN16" s="328"/>
      <c r="AJO16" s="328"/>
      <c r="AJP16" s="328"/>
      <c r="AJQ16" s="328"/>
      <c r="AJR16" s="328"/>
      <c r="AJS16" s="328"/>
      <c r="AJT16" s="328"/>
      <c r="AJU16" s="328"/>
      <c r="AJV16" s="328"/>
      <c r="AJW16" s="328"/>
      <c r="AJX16" s="328"/>
      <c r="AJY16" s="328"/>
      <c r="AJZ16" s="328"/>
      <c r="AKA16" s="328"/>
      <c r="AKB16" s="328"/>
      <c r="AKC16" s="328"/>
      <c r="AKD16" s="328"/>
      <c r="AKE16" s="328"/>
      <c r="AKF16" s="328"/>
      <c r="AKG16" s="328"/>
      <c r="AKH16" s="328"/>
      <c r="AKI16" s="328"/>
      <c r="AKJ16" s="328"/>
      <c r="AKK16" s="328"/>
      <c r="AKL16" s="328"/>
      <c r="AKM16" s="328"/>
      <c r="AKN16" s="328"/>
      <c r="AKO16" s="328"/>
      <c r="AKP16" s="328"/>
      <c r="AKQ16" s="328"/>
      <c r="AKR16" s="328"/>
      <c r="AKS16" s="328"/>
      <c r="AKT16" s="328"/>
      <c r="AKU16" s="328"/>
      <c r="AKV16" s="328"/>
      <c r="AKW16" s="328"/>
      <c r="AKX16" s="328"/>
      <c r="AKY16" s="328"/>
      <c r="AKZ16" s="328"/>
      <c r="ALA16" s="328"/>
      <c r="ALB16" s="328"/>
      <c r="ALC16" s="328"/>
      <c r="ALD16" s="328"/>
      <c r="ALE16" s="328"/>
      <c r="ALF16" s="328"/>
      <c r="ALG16" s="328"/>
      <c r="ALH16" s="328"/>
      <c r="ALI16" s="328"/>
      <c r="ALJ16" s="328"/>
      <c r="ALK16" s="328"/>
      <c r="ALL16" s="328"/>
      <c r="ALM16" s="328"/>
      <c r="ALN16" s="328"/>
      <c r="ALO16" s="328"/>
      <c r="ALP16" s="328"/>
      <c r="ALQ16" s="328"/>
      <c r="ALR16" s="328"/>
      <c r="ALS16" s="328"/>
      <c r="ALT16" s="328"/>
      <c r="ALU16" s="328"/>
      <c r="ALV16" s="328"/>
      <c r="ALW16" s="328"/>
      <c r="ALX16" s="328"/>
      <c r="ALY16" s="328"/>
      <c r="ALZ16" s="328"/>
      <c r="AMA16" s="328"/>
      <c r="AMB16" s="328"/>
      <c r="AMC16" s="328"/>
      <c r="AMD16" s="328"/>
      <c r="AME16" s="328"/>
      <c r="AMF16" s="328"/>
      <c r="AMG16" s="328"/>
      <c r="AMH16" s="328"/>
      <c r="AMI16" s="328"/>
      <c r="AMJ16" s="328"/>
      <c r="AMK16" s="328"/>
      <c r="AML16" s="328"/>
      <c r="AMM16" s="328"/>
      <c r="AMN16" s="328"/>
      <c r="AMO16" s="328"/>
      <c r="AMP16" s="328"/>
      <c r="AMQ16" s="328"/>
      <c r="AMR16" s="328"/>
      <c r="AMS16" s="328"/>
      <c r="AMT16" s="328"/>
      <c r="AMU16" s="328"/>
      <c r="AMV16" s="328"/>
      <c r="AMW16" s="328"/>
      <c r="AMX16" s="328"/>
      <c r="AMY16" s="328"/>
      <c r="AMZ16" s="328"/>
      <c r="ANA16" s="328"/>
      <c r="ANB16" s="328"/>
      <c r="ANC16" s="328"/>
      <c r="AND16" s="328"/>
      <c r="ANE16" s="328"/>
      <c r="ANF16" s="328"/>
      <c r="ANG16" s="328"/>
      <c r="ANH16" s="328"/>
      <c r="ANI16" s="328"/>
      <c r="ANJ16" s="328"/>
      <c r="ANK16" s="328"/>
      <c r="ANL16" s="328"/>
      <c r="ANM16" s="328"/>
      <c r="ANN16" s="328"/>
      <c r="ANO16" s="328"/>
      <c r="ANP16" s="328"/>
      <c r="ANQ16" s="328"/>
      <c r="ANR16" s="328"/>
      <c r="ANS16" s="328"/>
      <c r="ANT16" s="328"/>
      <c r="ANU16" s="328"/>
      <c r="ANV16" s="328"/>
      <c r="ANW16" s="328"/>
      <c r="ANX16" s="328"/>
      <c r="ANY16" s="328"/>
      <c r="ANZ16" s="328"/>
      <c r="AOA16" s="328"/>
      <c r="AOB16" s="328"/>
      <c r="AOC16" s="328"/>
      <c r="AOD16" s="328"/>
      <c r="AOE16" s="328"/>
      <c r="AOF16" s="328"/>
      <c r="AOG16" s="328"/>
      <c r="AOH16" s="328"/>
      <c r="AOI16" s="328"/>
      <c r="AOJ16" s="328"/>
      <c r="AOK16" s="328"/>
      <c r="AOL16" s="328"/>
      <c r="AOM16" s="328"/>
      <c r="AON16" s="328"/>
      <c r="AOO16" s="328"/>
      <c r="AOP16" s="328"/>
      <c r="AOQ16" s="328"/>
      <c r="AOR16" s="328"/>
      <c r="AOS16" s="328"/>
      <c r="AOT16" s="328"/>
      <c r="AOU16" s="328"/>
      <c r="AOV16" s="328"/>
      <c r="AOW16" s="328"/>
      <c r="AOX16" s="328"/>
      <c r="AOY16" s="328"/>
      <c r="AOZ16" s="328"/>
      <c r="APA16" s="328"/>
      <c r="APB16" s="328"/>
      <c r="APC16" s="328"/>
      <c r="APD16" s="328"/>
      <c r="APE16" s="328"/>
      <c r="APF16" s="328"/>
      <c r="APG16" s="328"/>
      <c r="APH16" s="328"/>
      <c r="API16" s="328"/>
      <c r="APJ16" s="328"/>
      <c r="APK16" s="328"/>
      <c r="APL16" s="328"/>
      <c r="APM16" s="328"/>
      <c r="APN16" s="328"/>
      <c r="APO16" s="328"/>
      <c r="APP16" s="328"/>
      <c r="APQ16" s="328"/>
      <c r="APR16" s="328"/>
      <c r="APS16" s="328"/>
      <c r="APT16" s="328"/>
      <c r="APU16" s="328"/>
      <c r="APV16" s="328"/>
      <c r="APW16" s="328"/>
      <c r="APX16" s="328"/>
      <c r="APY16" s="328"/>
      <c r="APZ16" s="328"/>
      <c r="AQA16" s="328"/>
      <c r="AQB16" s="328"/>
      <c r="AQC16" s="328"/>
      <c r="AQD16" s="328"/>
      <c r="AQE16" s="328"/>
      <c r="AQF16" s="328"/>
      <c r="AQG16" s="328"/>
      <c r="AQH16" s="328"/>
      <c r="AQI16" s="328"/>
      <c r="AQJ16" s="328"/>
      <c r="AQK16" s="328"/>
      <c r="AQL16" s="328"/>
      <c r="AQM16" s="328"/>
      <c r="AQN16" s="328"/>
      <c r="AQO16" s="328"/>
      <c r="AQP16" s="328"/>
      <c r="AQQ16" s="328"/>
      <c r="AQR16" s="328"/>
      <c r="AQS16" s="328"/>
      <c r="AQT16" s="328"/>
      <c r="AQU16" s="328"/>
      <c r="AQV16" s="328"/>
      <c r="AQW16" s="328"/>
      <c r="AQX16" s="328"/>
      <c r="AQY16" s="328"/>
      <c r="AQZ16" s="328"/>
      <c r="ARA16" s="328"/>
      <c r="ARB16" s="328"/>
      <c r="ARC16" s="328"/>
      <c r="ARD16" s="328"/>
      <c r="ARE16" s="328"/>
      <c r="ARF16" s="328"/>
      <c r="ARG16" s="328"/>
      <c r="ARH16" s="328"/>
      <c r="ARI16" s="328"/>
      <c r="ARJ16" s="328"/>
      <c r="ARK16" s="328"/>
      <c r="ARL16" s="328"/>
      <c r="ARM16" s="328"/>
      <c r="ARN16" s="328"/>
      <c r="ARO16" s="328"/>
      <c r="ARP16" s="328"/>
      <c r="ARQ16" s="328"/>
      <c r="ARR16" s="328"/>
      <c r="ARS16" s="328"/>
      <c r="ART16" s="328"/>
      <c r="ARU16" s="328"/>
      <c r="ARV16" s="328"/>
      <c r="ARW16" s="328"/>
      <c r="ARX16" s="328"/>
      <c r="ARY16" s="328"/>
      <c r="ARZ16" s="328"/>
      <c r="ASA16" s="328"/>
      <c r="ASB16" s="328"/>
      <c r="ASC16" s="328"/>
      <c r="ASD16" s="328"/>
      <c r="ASE16" s="328"/>
      <c r="ASF16" s="328"/>
      <c r="ASG16" s="328"/>
      <c r="ASH16" s="328"/>
      <c r="ASI16" s="328"/>
      <c r="ASJ16" s="328"/>
      <c r="ASK16" s="328"/>
      <c r="ASL16" s="328"/>
      <c r="ASM16" s="328"/>
      <c r="ASN16" s="328"/>
      <c r="ASO16" s="328"/>
      <c r="ASP16" s="328"/>
      <c r="ASQ16" s="328"/>
      <c r="ASR16" s="328"/>
      <c r="ASS16" s="328"/>
      <c r="AST16" s="328"/>
      <c r="ASU16" s="328"/>
      <c r="ASV16" s="328"/>
      <c r="ASW16" s="328"/>
      <c r="ASX16" s="328"/>
      <c r="ASY16" s="328"/>
      <c r="ASZ16" s="328"/>
      <c r="ATA16" s="328"/>
      <c r="ATB16" s="328"/>
      <c r="ATC16" s="328"/>
      <c r="ATD16" s="328"/>
      <c r="ATE16" s="328"/>
      <c r="ATF16" s="328"/>
      <c r="ATG16" s="328"/>
      <c r="ATH16" s="328"/>
      <c r="ATI16" s="328"/>
      <c r="ATJ16" s="328"/>
      <c r="ATK16" s="328"/>
      <c r="ATL16" s="328"/>
      <c r="ATM16" s="328"/>
      <c r="ATN16" s="328"/>
      <c r="ATO16" s="328"/>
      <c r="ATP16" s="328"/>
      <c r="ATQ16" s="328"/>
      <c r="ATR16" s="328"/>
      <c r="ATS16" s="328"/>
      <c r="ATT16" s="328"/>
      <c r="ATU16" s="328"/>
      <c r="ATV16" s="328"/>
      <c r="ATW16" s="328"/>
      <c r="ATX16" s="328"/>
      <c r="ATY16" s="328"/>
      <c r="ATZ16" s="328"/>
      <c r="AUA16" s="328"/>
      <c r="AUB16" s="328"/>
      <c r="AUC16" s="328"/>
      <c r="AUD16" s="328"/>
      <c r="AUE16" s="328"/>
      <c r="AUF16" s="328"/>
      <c r="AUG16" s="328"/>
      <c r="AUH16" s="328"/>
      <c r="AUI16" s="328"/>
      <c r="AUJ16" s="328"/>
      <c r="AUK16" s="328"/>
      <c r="AUL16" s="328"/>
      <c r="AUM16" s="328"/>
      <c r="AUN16" s="328"/>
      <c r="AUO16" s="328"/>
      <c r="AUP16" s="328"/>
      <c r="AUQ16" s="328"/>
      <c r="AUR16" s="328"/>
      <c r="AUS16" s="328"/>
      <c r="AUT16" s="328"/>
      <c r="AUU16" s="328"/>
      <c r="AUV16" s="328"/>
      <c r="AUW16" s="328"/>
      <c r="AUX16" s="328"/>
      <c r="AUY16" s="328"/>
      <c r="AUZ16" s="328"/>
      <c r="AVA16" s="328"/>
      <c r="AVB16" s="328"/>
      <c r="AVC16" s="328"/>
      <c r="AVD16" s="328"/>
      <c r="AVE16" s="328"/>
      <c r="AVF16" s="328"/>
      <c r="AVG16" s="328"/>
      <c r="AVH16" s="328"/>
      <c r="AVI16" s="328"/>
      <c r="AVJ16" s="328"/>
      <c r="AVK16" s="328"/>
      <c r="AVL16" s="328"/>
      <c r="AVM16" s="328"/>
      <c r="AVN16" s="328"/>
      <c r="AVO16" s="328"/>
      <c r="AVP16" s="328"/>
      <c r="AVQ16" s="328"/>
      <c r="AVR16" s="328"/>
      <c r="AVS16" s="328"/>
      <c r="AVT16" s="328"/>
      <c r="AVU16" s="328"/>
      <c r="AVV16" s="328"/>
      <c r="AVW16" s="328"/>
      <c r="AVX16" s="328"/>
      <c r="AVY16" s="328"/>
      <c r="AVZ16" s="328"/>
      <c r="AWA16" s="328"/>
      <c r="AWB16" s="328"/>
      <c r="AWC16" s="328"/>
      <c r="AWD16" s="328"/>
      <c r="AWE16" s="328"/>
      <c r="AWF16" s="328"/>
      <c r="AWG16" s="328"/>
      <c r="AWH16" s="328"/>
      <c r="AWI16" s="328"/>
      <c r="AWJ16" s="328"/>
      <c r="AWK16" s="328"/>
      <c r="AWL16" s="328"/>
      <c r="AWM16" s="328"/>
      <c r="AWN16" s="328"/>
      <c r="AWO16" s="328"/>
      <c r="AWP16" s="328"/>
      <c r="AWQ16" s="328"/>
      <c r="AWR16" s="328"/>
      <c r="AWS16" s="328"/>
      <c r="AWT16" s="328"/>
      <c r="AWU16" s="328"/>
      <c r="AWV16" s="328"/>
      <c r="AWW16" s="328"/>
      <c r="AWX16" s="328"/>
      <c r="AWY16" s="328"/>
      <c r="AWZ16" s="328"/>
      <c r="AXA16" s="328"/>
      <c r="AXB16" s="328"/>
      <c r="AXC16" s="328"/>
      <c r="AXD16" s="328"/>
      <c r="AXE16" s="328"/>
      <c r="AXF16" s="328"/>
      <c r="AXG16" s="328"/>
      <c r="AXH16" s="328"/>
      <c r="AXI16" s="328"/>
      <c r="AXJ16" s="328"/>
      <c r="AXK16" s="328"/>
      <c r="AXL16" s="328"/>
      <c r="AXM16" s="328"/>
      <c r="AXN16" s="328"/>
      <c r="AXO16" s="328"/>
      <c r="AXP16" s="328"/>
      <c r="AXQ16" s="328"/>
      <c r="AXR16" s="328"/>
      <c r="AXS16" s="328"/>
      <c r="AXT16" s="328"/>
      <c r="AXU16" s="328"/>
      <c r="AXV16" s="328"/>
      <c r="AXW16" s="328"/>
      <c r="AXX16" s="328"/>
      <c r="AXY16" s="328"/>
      <c r="AXZ16" s="328"/>
      <c r="AYA16" s="328"/>
      <c r="AYB16" s="328"/>
      <c r="AYC16" s="328"/>
      <c r="AYD16" s="328"/>
      <c r="AYE16" s="328"/>
      <c r="AYF16" s="328"/>
      <c r="AYG16" s="328"/>
      <c r="AYH16" s="328"/>
      <c r="AYI16" s="328"/>
      <c r="AYJ16" s="328"/>
      <c r="AYK16" s="328"/>
      <c r="AYL16" s="328"/>
      <c r="AYM16" s="328"/>
      <c r="AYN16" s="328"/>
      <c r="AYO16" s="328"/>
      <c r="AYP16" s="328"/>
      <c r="AYQ16" s="328"/>
      <c r="AYR16" s="328"/>
      <c r="AYS16" s="328"/>
      <c r="AYT16" s="328"/>
      <c r="AYU16" s="328"/>
      <c r="AYV16" s="328"/>
      <c r="AYW16" s="328"/>
      <c r="AYX16" s="328"/>
      <c r="AYY16" s="328"/>
      <c r="AYZ16" s="328"/>
      <c r="AZA16" s="328"/>
      <c r="AZB16" s="328"/>
      <c r="AZC16" s="328"/>
      <c r="AZD16" s="328"/>
      <c r="AZE16" s="328"/>
      <c r="AZF16" s="328"/>
      <c r="AZG16" s="328"/>
      <c r="AZH16" s="328"/>
      <c r="AZI16" s="328"/>
      <c r="AZJ16" s="328"/>
      <c r="AZK16" s="328"/>
      <c r="AZL16" s="328"/>
      <c r="AZM16" s="328"/>
      <c r="AZN16" s="328"/>
      <c r="AZO16" s="328"/>
      <c r="AZP16" s="328"/>
      <c r="AZQ16" s="328"/>
      <c r="AZR16" s="328"/>
      <c r="AZS16" s="328"/>
      <c r="AZT16" s="328"/>
      <c r="AZU16" s="328"/>
      <c r="AZV16" s="328"/>
      <c r="AZW16" s="328"/>
      <c r="AZX16" s="328"/>
      <c r="AZY16" s="328"/>
      <c r="AZZ16" s="328"/>
      <c r="BAA16" s="328"/>
      <c r="BAB16" s="328"/>
      <c r="BAC16" s="328"/>
      <c r="BAD16" s="328"/>
      <c r="BAE16" s="328"/>
      <c r="BAF16" s="328"/>
      <c r="BAG16" s="328"/>
      <c r="BAH16" s="328"/>
      <c r="BAI16" s="328"/>
      <c r="BAJ16" s="328"/>
      <c r="BAK16" s="328"/>
      <c r="BAL16" s="328"/>
      <c r="BAM16" s="328"/>
      <c r="BAN16" s="328"/>
      <c r="BAO16" s="328"/>
      <c r="BAP16" s="328"/>
      <c r="BAQ16" s="328"/>
      <c r="BAR16" s="328"/>
      <c r="BAS16" s="328"/>
      <c r="BAT16" s="328"/>
      <c r="BAU16" s="328"/>
      <c r="BAV16" s="328"/>
      <c r="BAW16" s="328"/>
      <c r="BAX16" s="328"/>
      <c r="BAY16" s="328"/>
      <c r="BAZ16" s="328"/>
      <c r="BBA16" s="328"/>
      <c r="BBB16" s="328"/>
      <c r="BBC16" s="328"/>
      <c r="BBD16" s="328"/>
      <c r="BBE16" s="328"/>
      <c r="BBF16" s="328"/>
      <c r="BBG16" s="328"/>
      <c r="BBH16" s="328"/>
      <c r="BBI16" s="328"/>
      <c r="BBJ16" s="328"/>
      <c r="BBK16" s="328"/>
      <c r="BBL16" s="328"/>
      <c r="BBM16" s="328"/>
      <c r="BBN16" s="328"/>
      <c r="BBO16" s="328"/>
      <c r="BBP16" s="328"/>
      <c r="BBQ16" s="328"/>
      <c r="BBR16" s="328"/>
      <c r="BBS16" s="328"/>
      <c r="BBT16" s="328"/>
      <c r="BBU16" s="328"/>
      <c r="BBV16" s="328"/>
      <c r="BBW16" s="328"/>
      <c r="BBX16" s="328"/>
      <c r="BBY16" s="328"/>
      <c r="BBZ16" s="328"/>
      <c r="BCA16" s="328"/>
      <c r="BCB16" s="328"/>
      <c r="BCC16" s="328"/>
      <c r="BCD16" s="328"/>
      <c r="BCE16" s="328"/>
      <c r="BCF16" s="328"/>
      <c r="BCG16" s="328"/>
      <c r="BCH16" s="328"/>
      <c r="BCI16" s="328"/>
      <c r="BCJ16" s="328"/>
      <c r="BCK16" s="328"/>
      <c r="BCL16" s="328"/>
      <c r="BCM16" s="328"/>
      <c r="BCN16" s="328"/>
      <c r="BCO16" s="328"/>
      <c r="BCP16" s="328"/>
      <c r="BCQ16" s="328"/>
      <c r="BCR16" s="328"/>
      <c r="BCS16" s="328"/>
      <c r="BCT16" s="328"/>
      <c r="BCU16" s="328"/>
      <c r="BCV16" s="328"/>
      <c r="BCW16" s="328"/>
      <c r="BCX16" s="328"/>
      <c r="BCY16" s="328"/>
      <c r="BCZ16" s="328"/>
      <c r="BDA16" s="328"/>
      <c r="BDB16" s="328"/>
      <c r="BDC16" s="328"/>
      <c r="BDD16" s="328"/>
      <c r="BDE16" s="328"/>
      <c r="BDF16" s="328"/>
      <c r="BDG16" s="328"/>
      <c r="BDH16" s="328"/>
      <c r="BDI16" s="328"/>
      <c r="BDJ16" s="328"/>
      <c r="BDK16" s="328"/>
      <c r="BDL16" s="328"/>
      <c r="BDM16" s="328"/>
      <c r="BDN16" s="328"/>
      <c r="BDO16" s="328"/>
      <c r="BDP16" s="328"/>
      <c r="BDQ16" s="328"/>
      <c r="BDR16" s="328"/>
      <c r="BDS16" s="328"/>
      <c r="BDT16" s="328"/>
      <c r="BDU16" s="328"/>
      <c r="BDV16" s="328"/>
      <c r="BDW16" s="328"/>
      <c r="BDX16" s="328"/>
      <c r="BDY16" s="328"/>
      <c r="BDZ16" s="328"/>
      <c r="BEA16" s="328"/>
      <c r="BEB16" s="328"/>
      <c r="BEC16" s="328"/>
      <c r="BED16" s="328"/>
      <c r="BEE16" s="328"/>
      <c r="BEF16" s="328"/>
      <c r="BEG16" s="328"/>
      <c r="BEH16" s="328"/>
      <c r="BEI16" s="328"/>
      <c r="BEJ16" s="328"/>
      <c r="BEK16" s="328"/>
      <c r="BEL16" s="328"/>
      <c r="BEM16" s="328"/>
      <c r="BEN16" s="328"/>
      <c r="BEO16" s="328"/>
      <c r="BEP16" s="328"/>
      <c r="BEQ16" s="328"/>
      <c r="BER16" s="328"/>
      <c r="BES16" s="328"/>
      <c r="BET16" s="328"/>
      <c r="BEU16" s="328"/>
      <c r="BEV16" s="328"/>
      <c r="BEW16" s="328"/>
      <c r="BEX16" s="328"/>
      <c r="BEY16" s="328"/>
      <c r="BEZ16" s="328"/>
      <c r="BFA16" s="328"/>
      <c r="BFB16" s="328"/>
      <c r="BFC16" s="328"/>
      <c r="BFD16" s="328"/>
      <c r="BFE16" s="328"/>
      <c r="BFF16" s="328"/>
      <c r="BFG16" s="328"/>
      <c r="BFH16" s="328"/>
      <c r="BFI16" s="328"/>
      <c r="BFJ16" s="328"/>
      <c r="BFK16" s="328"/>
      <c r="BFL16" s="328"/>
      <c r="BFM16" s="328"/>
    </row>
    <row r="17" spans="1:1521" s="273" customFormat="1" ht="12" customHeight="1">
      <c r="A17" s="487"/>
      <c r="B17" s="488"/>
      <c r="C17" s="325"/>
      <c r="D17" s="326"/>
      <c r="E17" s="266"/>
      <c r="F17" s="327"/>
      <c r="G17" s="126"/>
      <c r="H17" s="126"/>
      <c r="I17" s="126"/>
      <c r="J17" s="126"/>
      <c r="K17" s="126"/>
      <c r="L17" s="126"/>
      <c r="M17" s="126"/>
      <c r="N17" s="126"/>
      <c r="O17" s="126"/>
      <c r="P17" s="126"/>
      <c r="Q17" s="268"/>
      <c r="R17" s="320"/>
      <c r="S17" s="268"/>
      <c r="T17" s="268"/>
      <c r="U17" s="268"/>
      <c r="V17" s="268"/>
      <c r="W17" s="268"/>
      <c r="X17" s="268"/>
      <c r="Y17" s="268"/>
      <c r="Z17" s="268"/>
      <c r="AA17" s="268"/>
      <c r="AB17" s="268"/>
      <c r="AC17" s="268"/>
      <c r="AD17" s="268"/>
      <c r="AE17" s="268"/>
      <c r="AF17" s="331" t="str">
        <f t="shared" si="0"/>
        <v/>
      </c>
      <c r="AG17" s="332" t="str">
        <f t="shared" si="1"/>
        <v/>
      </c>
      <c r="AH17" s="17"/>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28"/>
      <c r="CK17" s="328"/>
      <c r="CL17" s="328"/>
      <c r="CM17" s="328"/>
      <c r="CN17" s="328"/>
      <c r="CO17" s="328"/>
      <c r="CP17" s="328"/>
      <c r="CQ17" s="328"/>
      <c r="CR17" s="328"/>
      <c r="CS17" s="328"/>
      <c r="CT17" s="328"/>
      <c r="CU17" s="328"/>
      <c r="CV17" s="328"/>
      <c r="CW17" s="328"/>
      <c r="CX17" s="328"/>
      <c r="CY17" s="328"/>
      <c r="CZ17" s="328"/>
      <c r="DA17" s="328"/>
      <c r="DB17" s="328"/>
      <c r="DC17" s="328"/>
      <c r="DD17" s="328"/>
      <c r="DE17" s="328"/>
      <c r="DF17" s="328"/>
      <c r="DG17" s="328"/>
      <c r="DH17" s="328"/>
      <c r="DI17" s="328"/>
      <c r="DJ17" s="328"/>
      <c r="DK17" s="328"/>
      <c r="DL17" s="328"/>
      <c r="DM17" s="328"/>
      <c r="DN17" s="328"/>
      <c r="DO17" s="328"/>
      <c r="DP17" s="328"/>
      <c r="DQ17" s="328"/>
      <c r="DR17" s="328"/>
      <c r="DS17" s="328"/>
      <c r="DT17" s="328"/>
      <c r="DU17" s="328"/>
      <c r="DV17" s="328"/>
      <c r="DW17" s="328"/>
      <c r="DX17" s="328"/>
      <c r="DY17" s="328"/>
      <c r="DZ17" s="328"/>
      <c r="EA17" s="328"/>
      <c r="EB17" s="328"/>
      <c r="EC17" s="328"/>
      <c r="ED17" s="328"/>
      <c r="EE17" s="328"/>
      <c r="EF17" s="328"/>
      <c r="EG17" s="328"/>
      <c r="EH17" s="328"/>
      <c r="EI17" s="328"/>
      <c r="EJ17" s="328"/>
      <c r="EK17" s="328"/>
      <c r="EL17" s="328"/>
      <c r="EM17" s="328"/>
      <c r="EN17" s="328"/>
      <c r="EO17" s="328"/>
      <c r="EP17" s="328"/>
      <c r="EQ17" s="328"/>
      <c r="ER17" s="328"/>
      <c r="ES17" s="328"/>
      <c r="ET17" s="328"/>
      <c r="EU17" s="328"/>
      <c r="EV17" s="328"/>
      <c r="EW17" s="328"/>
      <c r="EX17" s="328"/>
      <c r="EY17" s="328"/>
      <c r="EZ17" s="328"/>
      <c r="FA17" s="328"/>
      <c r="FB17" s="328"/>
      <c r="FC17" s="328"/>
      <c r="FD17" s="328"/>
      <c r="FE17" s="328"/>
      <c r="FF17" s="328"/>
      <c r="FG17" s="328"/>
      <c r="FH17" s="328"/>
      <c r="FI17" s="328"/>
      <c r="FJ17" s="328"/>
      <c r="FK17" s="328"/>
      <c r="FL17" s="328"/>
      <c r="FM17" s="328"/>
      <c r="FN17" s="328"/>
      <c r="FO17" s="328"/>
      <c r="FP17" s="328"/>
      <c r="FQ17" s="328"/>
      <c r="FR17" s="328"/>
      <c r="FS17" s="328"/>
      <c r="FT17" s="328"/>
      <c r="FU17" s="328"/>
      <c r="FV17" s="328"/>
      <c r="FW17" s="328"/>
      <c r="FX17" s="328"/>
      <c r="FY17" s="328"/>
      <c r="FZ17" s="328"/>
      <c r="GA17" s="328"/>
      <c r="GB17" s="328"/>
      <c r="GC17" s="328"/>
      <c r="GD17" s="328"/>
      <c r="GE17" s="328"/>
      <c r="GF17" s="328"/>
      <c r="GG17" s="328"/>
      <c r="GH17" s="328"/>
      <c r="GI17" s="328"/>
      <c r="GJ17" s="328"/>
      <c r="GK17" s="328"/>
      <c r="GL17" s="328"/>
      <c r="GM17" s="328"/>
      <c r="GN17" s="328"/>
      <c r="GO17" s="328"/>
      <c r="GP17" s="328"/>
      <c r="GQ17" s="328"/>
      <c r="GR17" s="328"/>
      <c r="GS17" s="328"/>
      <c r="GT17" s="328"/>
      <c r="GU17" s="328"/>
      <c r="GV17" s="328"/>
      <c r="GW17" s="328"/>
      <c r="GX17" s="328"/>
      <c r="GY17" s="328"/>
      <c r="GZ17" s="328"/>
      <c r="HA17" s="328"/>
      <c r="HB17" s="328"/>
      <c r="HC17" s="328"/>
      <c r="HD17" s="328"/>
      <c r="HE17" s="328"/>
      <c r="HF17" s="328"/>
      <c r="HG17" s="328"/>
      <c r="HH17" s="328"/>
      <c r="HI17" s="328"/>
      <c r="HJ17" s="328"/>
      <c r="HK17" s="328"/>
      <c r="HL17" s="328"/>
      <c r="HM17" s="328"/>
      <c r="HN17" s="328"/>
      <c r="HO17" s="328"/>
      <c r="HP17" s="328"/>
      <c r="HQ17" s="328"/>
      <c r="HR17" s="328"/>
      <c r="HS17" s="328"/>
      <c r="HT17" s="328"/>
      <c r="HU17" s="328"/>
      <c r="HV17" s="328"/>
      <c r="HW17" s="328"/>
      <c r="HX17" s="328"/>
      <c r="HY17" s="328"/>
      <c r="HZ17" s="328"/>
      <c r="IA17" s="328"/>
      <c r="IB17" s="328"/>
      <c r="IC17" s="328"/>
      <c r="ID17" s="328"/>
      <c r="IE17" s="328"/>
      <c r="IF17" s="328"/>
      <c r="IG17" s="328"/>
      <c r="IH17" s="328"/>
      <c r="II17" s="328"/>
      <c r="IJ17" s="328"/>
      <c r="IK17" s="328"/>
      <c r="IL17" s="328"/>
      <c r="IM17" s="328"/>
      <c r="IN17" s="328"/>
      <c r="IO17" s="328"/>
      <c r="IP17" s="328"/>
      <c r="IQ17" s="328"/>
      <c r="IR17" s="328"/>
      <c r="IS17" s="328"/>
      <c r="IT17" s="328"/>
      <c r="IU17" s="328"/>
      <c r="IV17" s="328"/>
      <c r="IW17" s="328"/>
      <c r="IX17" s="328"/>
      <c r="IY17" s="328"/>
      <c r="IZ17" s="328"/>
      <c r="JA17" s="328"/>
      <c r="JB17" s="328"/>
      <c r="JC17" s="328"/>
      <c r="JD17" s="328"/>
      <c r="JE17" s="328"/>
      <c r="JF17" s="328"/>
      <c r="JG17" s="328"/>
      <c r="JH17" s="328"/>
      <c r="JI17" s="328"/>
      <c r="JJ17" s="328"/>
      <c r="JK17" s="328"/>
      <c r="JL17" s="328"/>
      <c r="JM17" s="328"/>
      <c r="JN17" s="328"/>
      <c r="JO17" s="328"/>
      <c r="JP17" s="328"/>
      <c r="JQ17" s="328"/>
      <c r="JR17" s="328"/>
      <c r="JS17" s="328"/>
      <c r="JT17" s="328"/>
      <c r="JU17" s="328"/>
      <c r="JV17" s="328"/>
      <c r="JW17" s="328"/>
      <c r="JX17" s="328"/>
      <c r="JY17" s="328"/>
      <c r="JZ17" s="328"/>
      <c r="KA17" s="328"/>
      <c r="KB17" s="328"/>
      <c r="KC17" s="328"/>
      <c r="KD17" s="328"/>
      <c r="KE17" s="328"/>
      <c r="KF17" s="328"/>
      <c r="KG17" s="328"/>
      <c r="KH17" s="328"/>
      <c r="KI17" s="328"/>
      <c r="KJ17" s="328"/>
      <c r="KK17" s="328"/>
      <c r="KL17" s="328"/>
      <c r="KM17" s="328"/>
      <c r="KN17" s="328"/>
      <c r="KO17" s="328"/>
      <c r="KP17" s="328"/>
      <c r="KQ17" s="328"/>
      <c r="KR17" s="328"/>
      <c r="KS17" s="328"/>
      <c r="KT17" s="328"/>
      <c r="KU17" s="328"/>
      <c r="KV17" s="328"/>
      <c r="KW17" s="328"/>
      <c r="KX17" s="328"/>
      <c r="KY17" s="328"/>
      <c r="KZ17" s="328"/>
      <c r="LA17" s="328"/>
      <c r="LB17" s="328"/>
      <c r="LC17" s="328"/>
      <c r="LD17" s="328"/>
      <c r="LE17" s="328"/>
      <c r="LF17" s="328"/>
      <c r="LG17" s="328"/>
      <c r="LH17" s="328"/>
      <c r="LI17" s="328"/>
      <c r="LJ17" s="328"/>
      <c r="LK17" s="328"/>
      <c r="LL17" s="328"/>
      <c r="LM17" s="328"/>
      <c r="LN17" s="328"/>
      <c r="LO17" s="328"/>
      <c r="LP17" s="328"/>
      <c r="LQ17" s="328"/>
      <c r="LR17" s="328"/>
      <c r="LS17" s="328"/>
      <c r="LT17" s="328"/>
      <c r="LU17" s="328"/>
      <c r="LV17" s="328"/>
      <c r="LW17" s="328"/>
      <c r="LX17" s="328"/>
      <c r="LY17" s="328"/>
      <c r="LZ17" s="328"/>
      <c r="MA17" s="328"/>
      <c r="MB17" s="328"/>
      <c r="MC17" s="328"/>
      <c r="MD17" s="328"/>
      <c r="ME17" s="328"/>
      <c r="MF17" s="328"/>
      <c r="MG17" s="328"/>
      <c r="MH17" s="328"/>
      <c r="MI17" s="328"/>
      <c r="MJ17" s="328"/>
      <c r="MK17" s="328"/>
      <c r="ML17" s="328"/>
      <c r="MM17" s="328"/>
      <c r="MN17" s="328"/>
      <c r="MO17" s="328"/>
      <c r="MP17" s="328"/>
      <c r="MQ17" s="328"/>
      <c r="MR17" s="328"/>
      <c r="MS17" s="328"/>
      <c r="MT17" s="328"/>
      <c r="MU17" s="328"/>
      <c r="MV17" s="328"/>
      <c r="MW17" s="328"/>
      <c r="MX17" s="328"/>
      <c r="MY17" s="328"/>
      <c r="MZ17" s="328"/>
      <c r="NA17" s="328"/>
      <c r="NB17" s="328"/>
      <c r="NC17" s="328"/>
      <c r="ND17" s="328"/>
      <c r="NE17" s="328"/>
      <c r="NF17" s="328"/>
      <c r="NG17" s="328"/>
      <c r="NH17" s="328"/>
      <c r="NI17" s="328"/>
      <c r="NJ17" s="328"/>
      <c r="NK17" s="328"/>
      <c r="NL17" s="328"/>
      <c r="NM17" s="328"/>
      <c r="NN17" s="328"/>
      <c r="NO17" s="328"/>
      <c r="NP17" s="328"/>
      <c r="NQ17" s="328"/>
      <c r="NR17" s="328"/>
      <c r="NS17" s="328"/>
      <c r="NT17" s="328"/>
      <c r="NU17" s="328"/>
      <c r="NV17" s="328"/>
      <c r="NW17" s="328"/>
      <c r="NX17" s="328"/>
      <c r="NY17" s="328"/>
      <c r="NZ17" s="328"/>
      <c r="OA17" s="328"/>
      <c r="OB17" s="328"/>
      <c r="OC17" s="328"/>
      <c r="OD17" s="328"/>
      <c r="OE17" s="328"/>
      <c r="OF17" s="328"/>
      <c r="OG17" s="328"/>
      <c r="OH17" s="328"/>
      <c r="OI17" s="328"/>
      <c r="OJ17" s="328"/>
      <c r="OK17" s="328"/>
      <c r="OL17" s="328"/>
      <c r="OM17" s="328"/>
      <c r="ON17" s="328"/>
      <c r="OO17" s="328"/>
      <c r="OP17" s="328"/>
      <c r="OQ17" s="328"/>
      <c r="OR17" s="328"/>
      <c r="OS17" s="328"/>
      <c r="OT17" s="328"/>
      <c r="OU17" s="328"/>
      <c r="OV17" s="328"/>
      <c r="OW17" s="328"/>
      <c r="OX17" s="328"/>
      <c r="OY17" s="328"/>
      <c r="OZ17" s="328"/>
      <c r="PA17" s="328"/>
      <c r="PB17" s="328"/>
      <c r="PC17" s="328"/>
      <c r="PD17" s="328"/>
      <c r="PE17" s="328"/>
      <c r="PF17" s="328"/>
      <c r="PG17" s="328"/>
      <c r="PH17" s="328"/>
      <c r="PI17" s="328"/>
      <c r="PJ17" s="328"/>
      <c r="PK17" s="328"/>
      <c r="PL17" s="328"/>
      <c r="PM17" s="328"/>
      <c r="PN17" s="328"/>
      <c r="PO17" s="328"/>
      <c r="PP17" s="328"/>
      <c r="PQ17" s="328"/>
      <c r="PR17" s="328"/>
      <c r="PS17" s="328"/>
      <c r="PT17" s="328"/>
      <c r="PU17" s="328"/>
      <c r="PV17" s="328"/>
      <c r="PW17" s="328"/>
      <c r="PX17" s="328"/>
      <c r="PY17" s="328"/>
      <c r="PZ17" s="328"/>
      <c r="QA17" s="328"/>
      <c r="QB17" s="328"/>
      <c r="QC17" s="328"/>
      <c r="QD17" s="328"/>
      <c r="QE17" s="328"/>
      <c r="QF17" s="328"/>
      <c r="QG17" s="328"/>
      <c r="QH17" s="328"/>
      <c r="QI17" s="328"/>
      <c r="QJ17" s="328"/>
      <c r="QK17" s="328"/>
      <c r="QL17" s="328"/>
      <c r="QM17" s="328"/>
      <c r="QN17" s="328"/>
      <c r="QO17" s="328"/>
      <c r="QP17" s="328"/>
      <c r="QQ17" s="328"/>
      <c r="QR17" s="328"/>
      <c r="QS17" s="328"/>
      <c r="QT17" s="328"/>
      <c r="QU17" s="328"/>
      <c r="QV17" s="328"/>
      <c r="QW17" s="328"/>
      <c r="QX17" s="328"/>
      <c r="QY17" s="328"/>
      <c r="QZ17" s="328"/>
      <c r="RA17" s="328"/>
      <c r="RB17" s="328"/>
      <c r="RC17" s="328"/>
      <c r="RD17" s="328"/>
      <c r="RE17" s="328"/>
      <c r="RF17" s="328"/>
      <c r="RG17" s="328"/>
      <c r="RH17" s="328"/>
      <c r="RI17" s="328"/>
      <c r="RJ17" s="328"/>
      <c r="RK17" s="328"/>
      <c r="RL17" s="328"/>
      <c r="RM17" s="328"/>
      <c r="RN17" s="328"/>
      <c r="RO17" s="328"/>
      <c r="RP17" s="328"/>
      <c r="RQ17" s="328"/>
      <c r="RR17" s="328"/>
      <c r="RS17" s="328"/>
      <c r="RT17" s="328"/>
      <c r="RU17" s="328"/>
      <c r="RV17" s="328"/>
      <c r="RW17" s="328"/>
      <c r="RX17" s="328"/>
      <c r="RY17" s="328"/>
      <c r="RZ17" s="328"/>
      <c r="SA17" s="328"/>
      <c r="SB17" s="328"/>
      <c r="SC17" s="328"/>
      <c r="SD17" s="328"/>
      <c r="SE17" s="328"/>
      <c r="SF17" s="328"/>
      <c r="SG17" s="328"/>
      <c r="SH17" s="328"/>
      <c r="SI17" s="328"/>
      <c r="SJ17" s="328"/>
      <c r="SK17" s="328"/>
      <c r="SL17" s="328"/>
      <c r="SM17" s="328"/>
      <c r="SN17" s="328"/>
      <c r="SO17" s="328"/>
      <c r="SP17" s="328"/>
      <c r="SQ17" s="328"/>
      <c r="SR17" s="328"/>
      <c r="SS17" s="328"/>
      <c r="ST17" s="328"/>
      <c r="SU17" s="328"/>
      <c r="SV17" s="328"/>
      <c r="SW17" s="328"/>
      <c r="SX17" s="328"/>
      <c r="SY17" s="328"/>
      <c r="SZ17" s="328"/>
      <c r="TA17" s="328"/>
      <c r="TB17" s="328"/>
      <c r="TC17" s="328"/>
      <c r="TD17" s="328"/>
      <c r="TE17" s="328"/>
      <c r="TF17" s="328"/>
      <c r="TG17" s="328"/>
      <c r="TH17" s="328"/>
      <c r="TI17" s="328"/>
      <c r="TJ17" s="328"/>
      <c r="TK17" s="328"/>
      <c r="TL17" s="328"/>
      <c r="TM17" s="328"/>
      <c r="TN17" s="328"/>
      <c r="TO17" s="328"/>
      <c r="TP17" s="328"/>
      <c r="TQ17" s="328"/>
      <c r="TR17" s="328"/>
      <c r="TS17" s="328"/>
      <c r="TT17" s="328"/>
      <c r="TU17" s="328"/>
      <c r="TV17" s="328"/>
      <c r="TW17" s="328"/>
      <c r="TX17" s="328"/>
      <c r="TY17" s="328"/>
      <c r="TZ17" s="328"/>
      <c r="UA17" s="328"/>
      <c r="UB17" s="328"/>
      <c r="UC17" s="328"/>
      <c r="UD17" s="328"/>
      <c r="UE17" s="328"/>
      <c r="UF17" s="328"/>
      <c r="UG17" s="328"/>
      <c r="UH17" s="328"/>
      <c r="UI17" s="328"/>
      <c r="UJ17" s="328"/>
      <c r="UK17" s="328"/>
      <c r="UL17" s="328"/>
      <c r="UM17" s="328"/>
      <c r="UN17" s="328"/>
      <c r="UO17" s="328"/>
      <c r="UP17" s="328"/>
      <c r="UQ17" s="328"/>
      <c r="UR17" s="328"/>
      <c r="US17" s="328"/>
      <c r="UT17" s="328"/>
      <c r="UU17" s="328"/>
      <c r="UV17" s="328"/>
      <c r="UW17" s="328"/>
      <c r="UX17" s="328"/>
      <c r="UY17" s="328"/>
      <c r="UZ17" s="328"/>
      <c r="VA17" s="328"/>
      <c r="VB17" s="328"/>
      <c r="VC17" s="328"/>
      <c r="VD17" s="328"/>
      <c r="VE17" s="328"/>
      <c r="VF17" s="328"/>
      <c r="VG17" s="328"/>
      <c r="VH17" s="328"/>
      <c r="VI17" s="328"/>
      <c r="VJ17" s="328"/>
      <c r="VK17" s="328"/>
      <c r="VL17" s="328"/>
      <c r="VM17" s="328"/>
      <c r="VN17" s="328"/>
      <c r="VO17" s="328"/>
      <c r="VP17" s="328"/>
      <c r="VQ17" s="328"/>
      <c r="VR17" s="328"/>
      <c r="VS17" s="328"/>
      <c r="VT17" s="328"/>
      <c r="VU17" s="328"/>
      <c r="VV17" s="328"/>
      <c r="VW17" s="328"/>
      <c r="VX17" s="328"/>
      <c r="VY17" s="328"/>
      <c r="VZ17" s="328"/>
      <c r="WA17" s="328"/>
      <c r="WB17" s="328"/>
      <c r="WC17" s="328"/>
      <c r="WD17" s="328"/>
      <c r="WE17" s="328"/>
      <c r="WF17" s="328"/>
      <c r="WG17" s="328"/>
      <c r="WH17" s="328"/>
      <c r="WI17" s="328"/>
      <c r="WJ17" s="328"/>
      <c r="WK17" s="328"/>
      <c r="WL17" s="328"/>
      <c r="WM17" s="328"/>
      <c r="WN17" s="328"/>
      <c r="WO17" s="328"/>
      <c r="WP17" s="328"/>
      <c r="WQ17" s="328"/>
      <c r="WR17" s="328"/>
      <c r="WS17" s="328"/>
      <c r="WT17" s="328"/>
      <c r="WU17" s="328"/>
      <c r="WV17" s="328"/>
      <c r="WW17" s="328"/>
      <c r="WX17" s="328"/>
      <c r="WY17" s="328"/>
      <c r="WZ17" s="328"/>
      <c r="XA17" s="328"/>
      <c r="XB17" s="328"/>
      <c r="XC17" s="328"/>
      <c r="XD17" s="328"/>
      <c r="XE17" s="328"/>
      <c r="XF17" s="328"/>
      <c r="XG17" s="328"/>
      <c r="XH17" s="328"/>
      <c r="XI17" s="328"/>
      <c r="XJ17" s="328"/>
      <c r="XK17" s="328"/>
      <c r="XL17" s="328"/>
      <c r="XM17" s="328"/>
      <c r="XN17" s="328"/>
      <c r="XO17" s="328"/>
      <c r="XP17" s="328"/>
      <c r="XQ17" s="328"/>
      <c r="XR17" s="328"/>
      <c r="XS17" s="328"/>
      <c r="XT17" s="328"/>
      <c r="XU17" s="328"/>
      <c r="XV17" s="328"/>
      <c r="XW17" s="328"/>
      <c r="XX17" s="328"/>
      <c r="XY17" s="328"/>
      <c r="XZ17" s="328"/>
      <c r="YA17" s="328"/>
      <c r="YB17" s="328"/>
      <c r="YC17" s="328"/>
      <c r="YD17" s="328"/>
      <c r="YE17" s="328"/>
      <c r="YF17" s="328"/>
      <c r="YG17" s="328"/>
      <c r="YH17" s="328"/>
      <c r="YI17" s="328"/>
      <c r="YJ17" s="328"/>
      <c r="YK17" s="328"/>
      <c r="YL17" s="328"/>
      <c r="YM17" s="328"/>
      <c r="YN17" s="328"/>
      <c r="YO17" s="328"/>
      <c r="YP17" s="328"/>
      <c r="YQ17" s="328"/>
      <c r="YR17" s="328"/>
      <c r="YS17" s="328"/>
      <c r="YT17" s="328"/>
      <c r="YU17" s="328"/>
      <c r="YV17" s="328"/>
      <c r="YW17" s="328"/>
      <c r="YX17" s="328"/>
      <c r="YY17" s="328"/>
      <c r="YZ17" s="328"/>
      <c r="ZA17" s="328"/>
      <c r="ZB17" s="328"/>
      <c r="ZC17" s="328"/>
      <c r="ZD17" s="328"/>
      <c r="ZE17" s="328"/>
      <c r="ZF17" s="328"/>
      <c r="ZG17" s="328"/>
      <c r="ZH17" s="328"/>
      <c r="ZI17" s="328"/>
      <c r="ZJ17" s="328"/>
      <c r="ZK17" s="328"/>
      <c r="ZL17" s="328"/>
      <c r="ZM17" s="328"/>
      <c r="ZN17" s="328"/>
      <c r="ZO17" s="328"/>
      <c r="ZP17" s="328"/>
      <c r="ZQ17" s="328"/>
      <c r="ZR17" s="328"/>
      <c r="ZS17" s="328"/>
      <c r="ZT17" s="328"/>
      <c r="ZU17" s="328"/>
      <c r="ZV17" s="328"/>
      <c r="ZW17" s="328"/>
      <c r="ZX17" s="328"/>
      <c r="ZY17" s="328"/>
      <c r="ZZ17" s="328"/>
      <c r="AAA17" s="328"/>
      <c r="AAB17" s="328"/>
      <c r="AAC17" s="328"/>
      <c r="AAD17" s="328"/>
      <c r="AAE17" s="328"/>
      <c r="AAF17" s="328"/>
      <c r="AAG17" s="328"/>
      <c r="AAH17" s="328"/>
      <c r="AAI17" s="328"/>
      <c r="AAJ17" s="328"/>
      <c r="AAK17" s="328"/>
      <c r="AAL17" s="328"/>
      <c r="AAM17" s="328"/>
      <c r="AAN17" s="328"/>
      <c r="AAO17" s="328"/>
      <c r="AAP17" s="328"/>
      <c r="AAQ17" s="328"/>
      <c r="AAR17" s="328"/>
      <c r="AAS17" s="328"/>
      <c r="AAT17" s="328"/>
      <c r="AAU17" s="328"/>
      <c r="AAV17" s="328"/>
      <c r="AAW17" s="328"/>
      <c r="AAX17" s="328"/>
      <c r="AAY17" s="328"/>
      <c r="AAZ17" s="328"/>
      <c r="ABA17" s="328"/>
      <c r="ABB17" s="328"/>
      <c r="ABC17" s="328"/>
      <c r="ABD17" s="328"/>
      <c r="ABE17" s="328"/>
      <c r="ABF17" s="328"/>
      <c r="ABG17" s="328"/>
      <c r="ABH17" s="328"/>
      <c r="ABI17" s="328"/>
      <c r="ABJ17" s="328"/>
      <c r="ABK17" s="328"/>
      <c r="ABL17" s="328"/>
      <c r="ABM17" s="328"/>
      <c r="ABN17" s="328"/>
      <c r="ABO17" s="328"/>
      <c r="ABP17" s="328"/>
      <c r="ABQ17" s="328"/>
      <c r="ABR17" s="328"/>
      <c r="ABS17" s="328"/>
      <c r="ABT17" s="328"/>
      <c r="ABU17" s="328"/>
      <c r="ABV17" s="328"/>
      <c r="ABW17" s="328"/>
      <c r="ABX17" s="328"/>
      <c r="ABY17" s="328"/>
      <c r="ABZ17" s="328"/>
      <c r="ACA17" s="328"/>
      <c r="ACB17" s="328"/>
      <c r="ACC17" s="328"/>
      <c r="ACD17" s="328"/>
      <c r="ACE17" s="328"/>
      <c r="ACF17" s="328"/>
      <c r="ACG17" s="328"/>
      <c r="ACH17" s="328"/>
      <c r="ACI17" s="328"/>
      <c r="ACJ17" s="328"/>
      <c r="ACK17" s="328"/>
      <c r="ACL17" s="328"/>
      <c r="ACM17" s="328"/>
      <c r="ACN17" s="328"/>
      <c r="ACO17" s="328"/>
      <c r="ACP17" s="328"/>
      <c r="ACQ17" s="328"/>
      <c r="ACR17" s="328"/>
      <c r="ACS17" s="328"/>
      <c r="ACT17" s="328"/>
      <c r="ACU17" s="328"/>
      <c r="ACV17" s="328"/>
      <c r="ACW17" s="328"/>
      <c r="ACX17" s="328"/>
      <c r="ACY17" s="328"/>
      <c r="ACZ17" s="328"/>
      <c r="ADA17" s="328"/>
      <c r="ADB17" s="328"/>
      <c r="ADC17" s="328"/>
      <c r="ADD17" s="328"/>
      <c r="ADE17" s="328"/>
      <c r="ADF17" s="328"/>
      <c r="ADG17" s="328"/>
      <c r="ADH17" s="328"/>
      <c r="ADI17" s="328"/>
      <c r="ADJ17" s="328"/>
      <c r="ADK17" s="328"/>
      <c r="ADL17" s="328"/>
      <c r="ADM17" s="328"/>
      <c r="ADN17" s="328"/>
      <c r="ADO17" s="328"/>
      <c r="ADP17" s="328"/>
      <c r="ADQ17" s="328"/>
      <c r="ADR17" s="328"/>
      <c r="ADS17" s="328"/>
      <c r="ADT17" s="328"/>
      <c r="ADU17" s="328"/>
      <c r="ADV17" s="328"/>
      <c r="ADW17" s="328"/>
      <c r="ADX17" s="328"/>
      <c r="ADY17" s="328"/>
      <c r="ADZ17" s="328"/>
      <c r="AEA17" s="328"/>
      <c r="AEB17" s="328"/>
      <c r="AEC17" s="328"/>
      <c r="AED17" s="328"/>
      <c r="AEE17" s="328"/>
      <c r="AEF17" s="328"/>
      <c r="AEG17" s="328"/>
      <c r="AEH17" s="328"/>
      <c r="AEI17" s="328"/>
      <c r="AEJ17" s="328"/>
      <c r="AEK17" s="328"/>
      <c r="AEL17" s="328"/>
      <c r="AEM17" s="328"/>
      <c r="AEN17" s="328"/>
      <c r="AEO17" s="328"/>
      <c r="AEP17" s="328"/>
      <c r="AEQ17" s="328"/>
      <c r="AER17" s="328"/>
      <c r="AES17" s="328"/>
      <c r="AET17" s="328"/>
      <c r="AEU17" s="328"/>
      <c r="AEV17" s="328"/>
      <c r="AEW17" s="328"/>
      <c r="AEX17" s="328"/>
      <c r="AEY17" s="328"/>
      <c r="AEZ17" s="328"/>
      <c r="AFA17" s="328"/>
      <c r="AFB17" s="328"/>
      <c r="AFC17" s="328"/>
      <c r="AFD17" s="328"/>
      <c r="AFE17" s="328"/>
      <c r="AFF17" s="328"/>
      <c r="AFG17" s="328"/>
      <c r="AFH17" s="328"/>
      <c r="AFI17" s="328"/>
      <c r="AFJ17" s="328"/>
      <c r="AFK17" s="328"/>
      <c r="AFL17" s="328"/>
      <c r="AFM17" s="328"/>
      <c r="AFN17" s="328"/>
      <c r="AFO17" s="328"/>
      <c r="AFP17" s="328"/>
      <c r="AFQ17" s="328"/>
      <c r="AFR17" s="328"/>
      <c r="AFS17" s="328"/>
      <c r="AFT17" s="328"/>
      <c r="AFU17" s="328"/>
      <c r="AFV17" s="328"/>
      <c r="AFW17" s="328"/>
      <c r="AFX17" s="328"/>
      <c r="AFY17" s="328"/>
      <c r="AFZ17" s="328"/>
      <c r="AGA17" s="328"/>
      <c r="AGB17" s="328"/>
      <c r="AGC17" s="328"/>
      <c r="AGD17" s="328"/>
      <c r="AGE17" s="328"/>
      <c r="AGF17" s="328"/>
      <c r="AGG17" s="328"/>
      <c r="AGH17" s="328"/>
      <c r="AGI17" s="328"/>
      <c r="AGJ17" s="328"/>
      <c r="AGK17" s="328"/>
      <c r="AGL17" s="328"/>
      <c r="AGM17" s="328"/>
      <c r="AGN17" s="328"/>
      <c r="AGO17" s="328"/>
      <c r="AGP17" s="328"/>
      <c r="AGQ17" s="328"/>
      <c r="AGR17" s="328"/>
      <c r="AGS17" s="328"/>
      <c r="AGT17" s="328"/>
      <c r="AGU17" s="328"/>
      <c r="AGV17" s="328"/>
      <c r="AGW17" s="328"/>
      <c r="AGX17" s="328"/>
      <c r="AGY17" s="328"/>
      <c r="AGZ17" s="328"/>
      <c r="AHA17" s="328"/>
      <c r="AHB17" s="328"/>
      <c r="AHC17" s="328"/>
      <c r="AHD17" s="328"/>
      <c r="AHE17" s="328"/>
      <c r="AHF17" s="328"/>
      <c r="AHG17" s="328"/>
      <c r="AHH17" s="328"/>
      <c r="AHI17" s="328"/>
      <c r="AHJ17" s="328"/>
      <c r="AHK17" s="328"/>
      <c r="AHL17" s="328"/>
      <c r="AHM17" s="328"/>
      <c r="AHN17" s="328"/>
      <c r="AHO17" s="328"/>
      <c r="AHP17" s="328"/>
      <c r="AHQ17" s="328"/>
      <c r="AHR17" s="328"/>
      <c r="AHS17" s="328"/>
      <c r="AHT17" s="328"/>
      <c r="AHU17" s="328"/>
      <c r="AHV17" s="328"/>
      <c r="AHW17" s="328"/>
      <c r="AHX17" s="328"/>
      <c r="AHY17" s="328"/>
      <c r="AHZ17" s="328"/>
      <c r="AIA17" s="328"/>
      <c r="AIB17" s="328"/>
      <c r="AIC17" s="328"/>
      <c r="AID17" s="328"/>
      <c r="AIE17" s="328"/>
      <c r="AIF17" s="328"/>
      <c r="AIG17" s="328"/>
      <c r="AIH17" s="328"/>
      <c r="AII17" s="328"/>
      <c r="AIJ17" s="328"/>
      <c r="AIK17" s="328"/>
      <c r="AIL17" s="328"/>
      <c r="AIM17" s="328"/>
      <c r="AIN17" s="328"/>
      <c r="AIO17" s="328"/>
      <c r="AIP17" s="328"/>
      <c r="AIQ17" s="328"/>
      <c r="AIR17" s="328"/>
      <c r="AIS17" s="328"/>
      <c r="AIT17" s="328"/>
      <c r="AIU17" s="328"/>
      <c r="AIV17" s="328"/>
      <c r="AIW17" s="328"/>
      <c r="AIX17" s="328"/>
      <c r="AIY17" s="328"/>
      <c r="AIZ17" s="328"/>
      <c r="AJA17" s="328"/>
      <c r="AJB17" s="328"/>
      <c r="AJC17" s="328"/>
      <c r="AJD17" s="328"/>
      <c r="AJE17" s="328"/>
      <c r="AJF17" s="328"/>
      <c r="AJG17" s="328"/>
      <c r="AJH17" s="328"/>
      <c r="AJI17" s="328"/>
      <c r="AJJ17" s="328"/>
      <c r="AJK17" s="328"/>
      <c r="AJL17" s="328"/>
      <c r="AJM17" s="328"/>
      <c r="AJN17" s="328"/>
      <c r="AJO17" s="328"/>
      <c r="AJP17" s="328"/>
      <c r="AJQ17" s="328"/>
      <c r="AJR17" s="328"/>
      <c r="AJS17" s="328"/>
      <c r="AJT17" s="328"/>
      <c r="AJU17" s="328"/>
      <c r="AJV17" s="328"/>
      <c r="AJW17" s="328"/>
      <c r="AJX17" s="328"/>
      <c r="AJY17" s="328"/>
      <c r="AJZ17" s="328"/>
      <c r="AKA17" s="328"/>
      <c r="AKB17" s="328"/>
      <c r="AKC17" s="328"/>
      <c r="AKD17" s="328"/>
      <c r="AKE17" s="328"/>
      <c r="AKF17" s="328"/>
      <c r="AKG17" s="328"/>
      <c r="AKH17" s="328"/>
      <c r="AKI17" s="328"/>
      <c r="AKJ17" s="328"/>
      <c r="AKK17" s="328"/>
      <c r="AKL17" s="328"/>
      <c r="AKM17" s="328"/>
      <c r="AKN17" s="328"/>
      <c r="AKO17" s="328"/>
      <c r="AKP17" s="328"/>
      <c r="AKQ17" s="328"/>
      <c r="AKR17" s="328"/>
      <c r="AKS17" s="328"/>
      <c r="AKT17" s="328"/>
      <c r="AKU17" s="328"/>
      <c r="AKV17" s="328"/>
      <c r="AKW17" s="328"/>
      <c r="AKX17" s="328"/>
      <c r="AKY17" s="328"/>
      <c r="AKZ17" s="328"/>
      <c r="ALA17" s="328"/>
      <c r="ALB17" s="328"/>
      <c r="ALC17" s="328"/>
      <c r="ALD17" s="328"/>
      <c r="ALE17" s="328"/>
      <c r="ALF17" s="328"/>
      <c r="ALG17" s="328"/>
      <c r="ALH17" s="328"/>
      <c r="ALI17" s="328"/>
      <c r="ALJ17" s="328"/>
      <c r="ALK17" s="328"/>
      <c r="ALL17" s="328"/>
      <c r="ALM17" s="328"/>
      <c r="ALN17" s="328"/>
      <c r="ALO17" s="328"/>
      <c r="ALP17" s="328"/>
      <c r="ALQ17" s="328"/>
      <c r="ALR17" s="328"/>
      <c r="ALS17" s="328"/>
      <c r="ALT17" s="328"/>
      <c r="ALU17" s="328"/>
      <c r="ALV17" s="328"/>
      <c r="ALW17" s="328"/>
      <c r="ALX17" s="328"/>
      <c r="ALY17" s="328"/>
      <c r="ALZ17" s="328"/>
      <c r="AMA17" s="328"/>
      <c r="AMB17" s="328"/>
      <c r="AMC17" s="328"/>
      <c r="AMD17" s="328"/>
      <c r="AME17" s="328"/>
      <c r="AMF17" s="328"/>
      <c r="AMG17" s="328"/>
      <c r="AMH17" s="328"/>
      <c r="AMI17" s="328"/>
      <c r="AMJ17" s="328"/>
      <c r="AMK17" s="328"/>
      <c r="AML17" s="328"/>
      <c r="AMM17" s="328"/>
      <c r="AMN17" s="328"/>
      <c r="AMO17" s="328"/>
      <c r="AMP17" s="328"/>
      <c r="AMQ17" s="328"/>
      <c r="AMR17" s="328"/>
      <c r="AMS17" s="328"/>
      <c r="AMT17" s="328"/>
      <c r="AMU17" s="328"/>
      <c r="AMV17" s="328"/>
      <c r="AMW17" s="328"/>
      <c r="AMX17" s="328"/>
      <c r="AMY17" s="328"/>
      <c r="AMZ17" s="328"/>
      <c r="ANA17" s="328"/>
      <c r="ANB17" s="328"/>
      <c r="ANC17" s="328"/>
      <c r="AND17" s="328"/>
      <c r="ANE17" s="328"/>
      <c r="ANF17" s="328"/>
      <c r="ANG17" s="328"/>
      <c r="ANH17" s="328"/>
      <c r="ANI17" s="328"/>
      <c r="ANJ17" s="328"/>
      <c r="ANK17" s="328"/>
      <c r="ANL17" s="328"/>
      <c r="ANM17" s="328"/>
      <c r="ANN17" s="328"/>
      <c r="ANO17" s="328"/>
      <c r="ANP17" s="328"/>
      <c r="ANQ17" s="328"/>
      <c r="ANR17" s="328"/>
      <c r="ANS17" s="328"/>
      <c r="ANT17" s="328"/>
      <c r="ANU17" s="328"/>
      <c r="ANV17" s="328"/>
      <c r="ANW17" s="328"/>
      <c r="ANX17" s="328"/>
      <c r="ANY17" s="328"/>
      <c r="ANZ17" s="328"/>
      <c r="AOA17" s="328"/>
      <c r="AOB17" s="328"/>
      <c r="AOC17" s="328"/>
      <c r="AOD17" s="328"/>
      <c r="AOE17" s="328"/>
      <c r="AOF17" s="328"/>
      <c r="AOG17" s="328"/>
      <c r="AOH17" s="328"/>
      <c r="AOI17" s="328"/>
      <c r="AOJ17" s="328"/>
      <c r="AOK17" s="328"/>
      <c r="AOL17" s="328"/>
      <c r="AOM17" s="328"/>
      <c r="AON17" s="328"/>
      <c r="AOO17" s="328"/>
      <c r="AOP17" s="328"/>
      <c r="AOQ17" s="328"/>
      <c r="AOR17" s="328"/>
      <c r="AOS17" s="328"/>
      <c r="AOT17" s="328"/>
      <c r="AOU17" s="328"/>
      <c r="AOV17" s="328"/>
      <c r="AOW17" s="328"/>
      <c r="AOX17" s="328"/>
      <c r="AOY17" s="328"/>
      <c r="AOZ17" s="328"/>
      <c r="APA17" s="328"/>
      <c r="APB17" s="328"/>
      <c r="APC17" s="328"/>
      <c r="APD17" s="328"/>
      <c r="APE17" s="328"/>
      <c r="APF17" s="328"/>
      <c r="APG17" s="328"/>
      <c r="APH17" s="328"/>
      <c r="API17" s="328"/>
      <c r="APJ17" s="328"/>
      <c r="APK17" s="328"/>
      <c r="APL17" s="328"/>
      <c r="APM17" s="328"/>
      <c r="APN17" s="328"/>
      <c r="APO17" s="328"/>
      <c r="APP17" s="328"/>
      <c r="APQ17" s="328"/>
      <c r="APR17" s="328"/>
      <c r="APS17" s="328"/>
      <c r="APT17" s="328"/>
      <c r="APU17" s="328"/>
      <c r="APV17" s="328"/>
      <c r="APW17" s="328"/>
      <c r="APX17" s="328"/>
      <c r="APY17" s="328"/>
      <c r="APZ17" s="328"/>
      <c r="AQA17" s="328"/>
      <c r="AQB17" s="328"/>
      <c r="AQC17" s="328"/>
      <c r="AQD17" s="328"/>
      <c r="AQE17" s="328"/>
      <c r="AQF17" s="328"/>
      <c r="AQG17" s="328"/>
      <c r="AQH17" s="328"/>
      <c r="AQI17" s="328"/>
      <c r="AQJ17" s="328"/>
      <c r="AQK17" s="328"/>
      <c r="AQL17" s="328"/>
      <c r="AQM17" s="328"/>
      <c r="AQN17" s="328"/>
      <c r="AQO17" s="328"/>
      <c r="AQP17" s="328"/>
      <c r="AQQ17" s="328"/>
      <c r="AQR17" s="328"/>
      <c r="AQS17" s="328"/>
      <c r="AQT17" s="328"/>
      <c r="AQU17" s="328"/>
      <c r="AQV17" s="328"/>
      <c r="AQW17" s="328"/>
      <c r="AQX17" s="328"/>
      <c r="AQY17" s="328"/>
      <c r="AQZ17" s="328"/>
      <c r="ARA17" s="328"/>
      <c r="ARB17" s="328"/>
      <c r="ARC17" s="328"/>
      <c r="ARD17" s="328"/>
      <c r="ARE17" s="328"/>
      <c r="ARF17" s="328"/>
      <c r="ARG17" s="328"/>
      <c r="ARH17" s="328"/>
      <c r="ARI17" s="328"/>
      <c r="ARJ17" s="328"/>
      <c r="ARK17" s="328"/>
      <c r="ARL17" s="328"/>
      <c r="ARM17" s="328"/>
      <c r="ARN17" s="328"/>
      <c r="ARO17" s="328"/>
      <c r="ARP17" s="328"/>
      <c r="ARQ17" s="328"/>
      <c r="ARR17" s="328"/>
      <c r="ARS17" s="328"/>
      <c r="ART17" s="328"/>
      <c r="ARU17" s="328"/>
      <c r="ARV17" s="328"/>
      <c r="ARW17" s="328"/>
      <c r="ARX17" s="328"/>
      <c r="ARY17" s="328"/>
      <c r="ARZ17" s="328"/>
      <c r="ASA17" s="328"/>
      <c r="ASB17" s="328"/>
      <c r="ASC17" s="328"/>
      <c r="ASD17" s="328"/>
      <c r="ASE17" s="328"/>
      <c r="ASF17" s="328"/>
      <c r="ASG17" s="328"/>
      <c r="ASH17" s="328"/>
      <c r="ASI17" s="328"/>
      <c r="ASJ17" s="328"/>
      <c r="ASK17" s="328"/>
      <c r="ASL17" s="328"/>
      <c r="ASM17" s="328"/>
      <c r="ASN17" s="328"/>
      <c r="ASO17" s="328"/>
      <c r="ASP17" s="328"/>
      <c r="ASQ17" s="328"/>
      <c r="ASR17" s="328"/>
      <c r="ASS17" s="328"/>
      <c r="AST17" s="328"/>
      <c r="ASU17" s="328"/>
      <c r="ASV17" s="328"/>
      <c r="ASW17" s="328"/>
      <c r="ASX17" s="328"/>
      <c r="ASY17" s="328"/>
      <c r="ASZ17" s="328"/>
      <c r="ATA17" s="328"/>
      <c r="ATB17" s="328"/>
      <c r="ATC17" s="328"/>
      <c r="ATD17" s="328"/>
      <c r="ATE17" s="328"/>
      <c r="ATF17" s="328"/>
      <c r="ATG17" s="328"/>
      <c r="ATH17" s="328"/>
      <c r="ATI17" s="328"/>
      <c r="ATJ17" s="328"/>
      <c r="ATK17" s="328"/>
      <c r="ATL17" s="328"/>
      <c r="ATM17" s="328"/>
      <c r="ATN17" s="328"/>
      <c r="ATO17" s="328"/>
      <c r="ATP17" s="328"/>
      <c r="ATQ17" s="328"/>
      <c r="ATR17" s="328"/>
      <c r="ATS17" s="328"/>
      <c r="ATT17" s="328"/>
      <c r="ATU17" s="328"/>
      <c r="ATV17" s="328"/>
      <c r="ATW17" s="328"/>
      <c r="ATX17" s="328"/>
      <c r="ATY17" s="328"/>
      <c r="ATZ17" s="328"/>
      <c r="AUA17" s="328"/>
      <c r="AUB17" s="328"/>
      <c r="AUC17" s="328"/>
      <c r="AUD17" s="328"/>
      <c r="AUE17" s="328"/>
      <c r="AUF17" s="328"/>
      <c r="AUG17" s="328"/>
      <c r="AUH17" s="328"/>
      <c r="AUI17" s="328"/>
      <c r="AUJ17" s="328"/>
      <c r="AUK17" s="328"/>
      <c r="AUL17" s="328"/>
      <c r="AUM17" s="328"/>
      <c r="AUN17" s="328"/>
      <c r="AUO17" s="328"/>
      <c r="AUP17" s="328"/>
      <c r="AUQ17" s="328"/>
      <c r="AUR17" s="328"/>
      <c r="AUS17" s="328"/>
      <c r="AUT17" s="328"/>
      <c r="AUU17" s="328"/>
      <c r="AUV17" s="328"/>
      <c r="AUW17" s="328"/>
      <c r="AUX17" s="328"/>
      <c r="AUY17" s="328"/>
      <c r="AUZ17" s="328"/>
      <c r="AVA17" s="328"/>
      <c r="AVB17" s="328"/>
      <c r="AVC17" s="328"/>
      <c r="AVD17" s="328"/>
      <c r="AVE17" s="328"/>
      <c r="AVF17" s="328"/>
      <c r="AVG17" s="328"/>
      <c r="AVH17" s="328"/>
      <c r="AVI17" s="328"/>
      <c r="AVJ17" s="328"/>
      <c r="AVK17" s="328"/>
      <c r="AVL17" s="328"/>
      <c r="AVM17" s="328"/>
      <c r="AVN17" s="328"/>
      <c r="AVO17" s="328"/>
      <c r="AVP17" s="328"/>
      <c r="AVQ17" s="328"/>
      <c r="AVR17" s="328"/>
      <c r="AVS17" s="328"/>
      <c r="AVT17" s="328"/>
      <c r="AVU17" s="328"/>
      <c r="AVV17" s="328"/>
      <c r="AVW17" s="328"/>
      <c r="AVX17" s="328"/>
      <c r="AVY17" s="328"/>
      <c r="AVZ17" s="328"/>
      <c r="AWA17" s="328"/>
      <c r="AWB17" s="328"/>
      <c r="AWC17" s="328"/>
      <c r="AWD17" s="328"/>
      <c r="AWE17" s="328"/>
      <c r="AWF17" s="328"/>
      <c r="AWG17" s="328"/>
      <c r="AWH17" s="328"/>
      <c r="AWI17" s="328"/>
      <c r="AWJ17" s="328"/>
      <c r="AWK17" s="328"/>
      <c r="AWL17" s="328"/>
      <c r="AWM17" s="328"/>
      <c r="AWN17" s="328"/>
      <c r="AWO17" s="328"/>
      <c r="AWP17" s="328"/>
      <c r="AWQ17" s="328"/>
      <c r="AWR17" s="328"/>
      <c r="AWS17" s="328"/>
      <c r="AWT17" s="328"/>
      <c r="AWU17" s="328"/>
      <c r="AWV17" s="328"/>
      <c r="AWW17" s="328"/>
      <c r="AWX17" s="328"/>
      <c r="AWY17" s="328"/>
      <c r="AWZ17" s="328"/>
      <c r="AXA17" s="328"/>
      <c r="AXB17" s="328"/>
      <c r="AXC17" s="328"/>
      <c r="AXD17" s="328"/>
      <c r="AXE17" s="328"/>
      <c r="AXF17" s="328"/>
      <c r="AXG17" s="328"/>
      <c r="AXH17" s="328"/>
      <c r="AXI17" s="328"/>
      <c r="AXJ17" s="328"/>
      <c r="AXK17" s="328"/>
      <c r="AXL17" s="328"/>
      <c r="AXM17" s="328"/>
      <c r="AXN17" s="328"/>
      <c r="AXO17" s="328"/>
      <c r="AXP17" s="328"/>
      <c r="AXQ17" s="328"/>
      <c r="AXR17" s="328"/>
      <c r="AXS17" s="328"/>
      <c r="AXT17" s="328"/>
      <c r="AXU17" s="328"/>
      <c r="AXV17" s="328"/>
      <c r="AXW17" s="328"/>
      <c r="AXX17" s="328"/>
      <c r="AXY17" s="328"/>
      <c r="AXZ17" s="328"/>
      <c r="AYA17" s="328"/>
      <c r="AYB17" s="328"/>
      <c r="AYC17" s="328"/>
      <c r="AYD17" s="328"/>
      <c r="AYE17" s="328"/>
      <c r="AYF17" s="328"/>
      <c r="AYG17" s="328"/>
      <c r="AYH17" s="328"/>
      <c r="AYI17" s="328"/>
      <c r="AYJ17" s="328"/>
      <c r="AYK17" s="328"/>
      <c r="AYL17" s="328"/>
      <c r="AYM17" s="328"/>
      <c r="AYN17" s="328"/>
      <c r="AYO17" s="328"/>
      <c r="AYP17" s="328"/>
      <c r="AYQ17" s="328"/>
      <c r="AYR17" s="328"/>
      <c r="AYS17" s="328"/>
      <c r="AYT17" s="328"/>
      <c r="AYU17" s="328"/>
      <c r="AYV17" s="328"/>
      <c r="AYW17" s="328"/>
      <c r="AYX17" s="328"/>
      <c r="AYY17" s="328"/>
      <c r="AYZ17" s="328"/>
      <c r="AZA17" s="328"/>
      <c r="AZB17" s="328"/>
      <c r="AZC17" s="328"/>
      <c r="AZD17" s="328"/>
      <c r="AZE17" s="328"/>
      <c r="AZF17" s="328"/>
      <c r="AZG17" s="328"/>
      <c r="AZH17" s="328"/>
      <c r="AZI17" s="328"/>
      <c r="AZJ17" s="328"/>
      <c r="AZK17" s="328"/>
      <c r="AZL17" s="328"/>
      <c r="AZM17" s="328"/>
      <c r="AZN17" s="328"/>
      <c r="AZO17" s="328"/>
      <c r="AZP17" s="328"/>
      <c r="AZQ17" s="328"/>
      <c r="AZR17" s="328"/>
      <c r="AZS17" s="328"/>
      <c r="AZT17" s="328"/>
      <c r="AZU17" s="328"/>
      <c r="AZV17" s="328"/>
      <c r="AZW17" s="328"/>
      <c r="AZX17" s="328"/>
      <c r="AZY17" s="328"/>
      <c r="AZZ17" s="328"/>
      <c r="BAA17" s="328"/>
      <c r="BAB17" s="328"/>
      <c r="BAC17" s="328"/>
      <c r="BAD17" s="328"/>
      <c r="BAE17" s="328"/>
      <c r="BAF17" s="328"/>
      <c r="BAG17" s="328"/>
      <c r="BAH17" s="328"/>
      <c r="BAI17" s="328"/>
      <c r="BAJ17" s="328"/>
      <c r="BAK17" s="328"/>
      <c r="BAL17" s="328"/>
      <c r="BAM17" s="328"/>
      <c r="BAN17" s="328"/>
      <c r="BAO17" s="328"/>
      <c r="BAP17" s="328"/>
      <c r="BAQ17" s="328"/>
      <c r="BAR17" s="328"/>
      <c r="BAS17" s="328"/>
      <c r="BAT17" s="328"/>
      <c r="BAU17" s="328"/>
      <c r="BAV17" s="328"/>
      <c r="BAW17" s="328"/>
      <c r="BAX17" s="328"/>
      <c r="BAY17" s="328"/>
      <c r="BAZ17" s="328"/>
      <c r="BBA17" s="328"/>
      <c r="BBB17" s="328"/>
      <c r="BBC17" s="328"/>
      <c r="BBD17" s="328"/>
      <c r="BBE17" s="328"/>
      <c r="BBF17" s="328"/>
      <c r="BBG17" s="328"/>
      <c r="BBH17" s="328"/>
      <c r="BBI17" s="328"/>
      <c r="BBJ17" s="328"/>
      <c r="BBK17" s="328"/>
      <c r="BBL17" s="328"/>
      <c r="BBM17" s="328"/>
      <c r="BBN17" s="328"/>
      <c r="BBO17" s="328"/>
      <c r="BBP17" s="328"/>
      <c r="BBQ17" s="328"/>
      <c r="BBR17" s="328"/>
      <c r="BBS17" s="328"/>
      <c r="BBT17" s="328"/>
      <c r="BBU17" s="328"/>
      <c r="BBV17" s="328"/>
      <c r="BBW17" s="328"/>
      <c r="BBX17" s="328"/>
      <c r="BBY17" s="328"/>
      <c r="BBZ17" s="328"/>
      <c r="BCA17" s="328"/>
      <c r="BCB17" s="328"/>
      <c r="BCC17" s="328"/>
      <c r="BCD17" s="328"/>
      <c r="BCE17" s="328"/>
      <c r="BCF17" s="328"/>
      <c r="BCG17" s="328"/>
      <c r="BCH17" s="328"/>
      <c r="BCI17" s="328"/>
      <c r="BCJ17" s="328"/>
      <c r="BCK17" s="328"/>
      <c r="BCL17" s="328"/>
      <c r="BCM17" s="328"/>
      <c r="BCN17" s="328"/>
      <c r="BCO17" s="328"/>
      <c r="BCP17" s="328"/>
      <c r="BCQ17" s="328"/>
      <c r="BCR17" s="328"/>
      <c r="BCS17" s="328"/>
      <c r="BCT17" s="328"/>
      <c r="BCU17" s="328"/>
      <c r="BCV17" s="328"/>
      <c r="BCW17" s="328"/>
      <c r="BCX17" s="328"/>
      <c r="BCY17" s="328"/>
      <c r="BCZ17" s="328"/>
      <c r="BDA17" s="328"/>
      <c r="BDB17" s="328"/>
      <c r="BDC17" s="328"/>
      <c r="BDD17" s="328"/>
      <c r="BDE17" s="328"/>
      <c r="BDF17" s="328"/>
      <c r="BDG17" s="328"/>
      <c r="BDH17" s="328"/>
      <c r="BDI17" s="328"/>
      <c r="BDJ17" s="328"/>
      <c r="BDK17" s="328"/>
      <c r="BDL17" s="328"/>
      <c r="BDM17" s="328"/>
      <c r="BDN17" s="328"/>
      <c r="BDO17" s="328"/>
      <c r="BDP17" s="328"/>
      <c r="BDQ17" s="328"/>
      <c r="BDR17" s="328"/>
      <c r="BDS17" s="328"/>
      <c r="BDT17" s="328"/>
      <c r="BDU17" s="328"/>
      <c r="BDV17" s="328"/>
      <c r="BDW17" s="328"/>
      <c r="BDX17" s="328"/>
      <c r="BDY17" s="328"/>
      <c r="BDZ17" s="328"/>
      <c r="BEA17" s="328"/>
      <c r="BEB17" s="328"/>
      <c r="BEC17" s="328"/>
      <c r="BED17" s="328"/>
      <c r="BEE17" s="328"/>
      <c r="BEF17" s="328"/>
      <c r="BEG17" s="328"/>
      <c r="BEH17" s="328"/>
      <c r="BEI17" s="328"/>
      <c r="BEJ17" s="328"/>
      <c r="BEK17" s="328"/>
      <c r="BEL17" s="328"/>
      <c r="BEM17" s="328"/>
      <c r="BEN17" s="328"/>
      <c r="BEO17" s="328"/>
      <c r="BEP17" s="328"/>
      <c r="BEQ17" s="328"/>
      <c r="BER17" s="328"/>
      <c r="BES17" s="328"/>
      <c r="BET17" s="328"/>
      <c r="BEU17" s="328"/>
      <c r="BEV17" s="328"/>
      <c r="BEW17" s="328"/>
      <c r="BEX17" s="328"/>
      <c r="BEY17" s="328"/>
      <c r="BEZ17" s="328"/>
      <c r="BFA17" s="328"/>
      <c r="BFB17" s="328"/>
      <c r="BFC17" s="328"/>
      <c r="BFD17" s="328"/>
      <c r="BFE17" s="328"/>
      <c r="BFF17" s="328"/>
      <c r="BFG17" s="328"/>
      <c r="BFH17" s="328"/>
      <c r="BFI17" s="328"/>
      <c r="BFJ17" s="328"/>
      <c r="BFK17" s="328"/>
      <c r="BFL17" s="328"/>
      <c r="BFM17" s="328"/>
    </row>
    <row r="18" spans="1:1521" s="263" customFormat="1" ht="12" customHeight="1">
      <c r="A18" s="489"/>
      <c r="B18" s="490"/>
      <c r="C18" s="321"/>
      <c r="D18" s="322"/>
      <c r="E18" s="255"/>
      <c r="F18" s="323"/>
      <c r="G18" s="257"/>
      <c r="H18" s="257"/>
      <c r="I18" s="257"/>
      <c r="J18" s="257"/>
      <c r="K18" s="257"/>
      <c r="L18" s="257"/>
      <c r="M18" s="257"/>
      <c r="N18" s="257"/>
      <c r="O18" s="257"/>
      <c r="P18" s="257"/>
      <c r="Q18" s="258"/>
      <c r="R18" s="259"/>
      <c r="S18" s="258"/>
      <c r="T18" s="258"/>
      <c r="U18" s="258"/>
      <c r="V18" s="258"/>
      <c r="W18" s="258"/>
      <c r="X18" s="258"/>
      <c r="Y18" s="258"/>
      <c r="Z18" s="258"/>
      <c r="AA18" s="258"/>
      <c r="AB18" s="258"/>
      <c r="AC18" s="258"/>
      <c r="AD18" s="258"/>
      <c r="AE18" s="258"/>
      <c r="AF18" s="331" t="str">
        <f t="shared" si="0"/>
        <v/>
      </c>
      <c r="AG18" s="332" t="str">
        <f t="shared" si="1"/>
        <v/>
      </c>
      <c r="AH18" s="262"/>
    </row>
    <row r="19" spans="1:1521" ht="12" customHeight="1">
      <c r="A19" s="506"/>
      <c r="B19" s="507"/>
      <c r="C19" s="113"/>
      <c r="D19" s="194"/>
      <c r="E19" s="211"/>
      <c r="F19" s="198"/>
      <c r="G19" s="114"/>
      <c r="H19" s="114"/>
      <c r="I19" s="114"/>
      <c r="J19" s="114"/>
      <c r="K19" s="114"/>
      <c r="L19" s="114"/>
      <c r="M19" s="114"/>
      <c r="N19" s="114"/>
      <c r="O19" s="114"/>
      <c r="P19" s="114"/>
      <c r="Q19" s="115"/>
      <c r="R19" s="169"/>
      <c r="S19" s="115"/>
      <c r="T19" s="115"/>
      <c r="U19" s="115"/>
      <c r="V19" s="115"/>
      <c r="W19" s="115"/>
      <c r="X19" s="115"/>
      <c r="Y19" s="115"/>
      <c r="Z19" s="115"/>
      <c r="AA19" s="115"/>
      <c r="AB19" s="115"/>
      <c r="AC19" s="115"/>
      <c r="AD19" s="115"/>
      <c r="AE19" s="115"/>
      <c r="AF19" s="331" t="str">
        <f t="shared" si="0"/>
        <v/>
      </c>
      <c r="AG19" s="332" t="str">
        <f t="shared" si="1"/>
        <v/>
      </c>
      <c r="AH19" s="17"/>
    </row>
    <row r="20" spans="1:1521" ht="12" customHeight="1">
      <c r="A20" s="487"/>
      <c r="B20" s="488"/>
      <c r="C20" s="116"/>
      <c r="D20" s="117"/>
      <c r="E20" s="162"/>
      <c r="F20" s="116"/>
      <c r="G20" s="118"/>
      <c r="H20" s="118"/>
      <c r="I20" s="118"/>
      <c r="J20" s="118"/>
      <c r="K20" s="118"/>
      <c r="L20" s="118"/>
      <c r="M20" s="118"/>
      <c r="N20" s="118"/>
      <c r="O20" s="118"/>
      <c r="P20" s="118"/>
      <c r="Q20" s="119"/>
      <c r="R20" s="170"/>
      <c r="S20" s="119"/>
      <c r="T20" s="119"/>
      <c r="U20" s="119"/>
      <c r="V20" s="119"/>
      <c r="W20" s="119"/>
      <c r="X20" s="119"/>
      <c r="Y20" s="119"/>
      <c r="Z20" s="119"/>
      <c r="AA20" s="119"/>
      <c r="AB20" s="119"/>
      <c r="AC20" s="119"/>
      <c r="AD20" s="119"/>
      <c r="AE20" s="119"/>
      <c r="AF20" s="331" t="str">
        <f t="shared" si="0"/>
        <v/>
      </c>
      <c r="AG20" s="332" t="str">
        <f t="shared" si="1"/>
        <v/>
      </c>
      <c r="AH20" s="17"/>
    </row>
    <row r="21" spans="1:1521" ht="12" customHeight="1">
      <c r="A21" s="506"/>
      <c r="B21" s="507"/>
      <c r="C21" s="116"/>
      <c r="D21" s="117"/>
      <c r="E21" s="211"/>
      <c r="F21" s="196"/>
      <c r="G21" s="114"/>
      <c r="H21" s="114"/>
      <c r="I21" s="114"/>
      <c r="J21" s="114"/>
      <c r="K21" s="114"/>
      <c r="L21" s="114"/>
      <c r="M21" s="114"/>
      <c r="N21" s="114"/>
      <c r="O21" s="114"/>
      <c r="P21" s="114"/>
      <c r="Q21" s="115"/>
      <c r="R21" s="251"/>
      <c r="S21" s="115"/>
      <c r="T21" s="115"/>
      <c r="U21" s="115"/>
      <c r="V21" s="115"/>
      <c r="W21" s="115"/>
      <c r="X21" s="115"/>
      <c r="Y21" s="115"/>
      <c r="Z21" s="115"/>
      <c r="AA21" s="115"/>
      <c r="AB21" s="115"/>
      <c r="AC21" s="115"/>
      <c r="AD21" s="115"/>
      <c r="AE21" s="115"/>
      <c r="AF21" s="331" t="str">
        <f t="shared" ref="AF21:AF23" si="2">IF(OR(A21="",G21=""),"",SUM(G21:AE21))</f>
        <v/>
      </c>
      <c r="AG21" s="332" t="str">
        <f t="shared" ref="AG21:AG23" si="3">IF(OR(A21="",G21=""),"",ROUND(AF21,0))</f>
        <v/>
      </c>
      <c r="AH21" s="17"/>
    </row>
    <row r="22" spans="1:1521" ht="12" customHeight="1">
      <c r="A22" s="506"/>
      <c r="B22" s="507"/>
      <c r="C22" s="116"/>
      <c r="D22" s="117"/>
      <c r="E22" s="211"/>
      <c r="F22" s="196"/>
      <c r="G22" s="114"/>
      <c r="H22" s="114"/>
      <c r="I22" s="114"/>
      <c r="J22" s="114"/>
      <c r="K22" s="114"/>
      <c r="L22" s="114"/>
      <c r="M22" s="114"/>
      <c r="N22" s="114"/>
      <c r="O22" s="114"/>
      <c r="P22" s="114"/>
      <c r="Q22" s="115"/>
      <c r="R22" s="251"/>
      <c r="S22" s="115"/>
      <c r="T22" s="115"/>
      <c r="U22" s="115"/>
      <c r="V22" s="115"/>
      <c r="W22" s="115"/>
      <c r="X22" s="115"/>
      <c r="Y22" s="115"/>
      <c r="Z22" s="115"/>
      <c r="AA22" s="115"/>
      <c r="AB22" s="115"/>
      <c r="AC22" s="115"/>
      <c r="AD22" s="115"/>
      <c r="AE22" s="115"/>
      <c r="AF22" s="331" t="str">
        <f t="shared" si="2"/>
        <v/>
      </c>
      <c r="AG22" s="332" t="str">
        <f t="shared" si="3"/>
        <v/>
      </c>
      <c r="AH22" s="17"/>
    </row>
    <row r="23" spans="1:1521" ht="12" customHeight="1">
      <c r="A23" s="487"/>
      <c r="B23" s="488"/>
      <c r="C23" s="113"/>
      <c r="D23" s="194"/>
      <c r="E23" s="162"/>
      <c r="F23" s="197"/>
      <c r="G23" s="118"/>
      <c r="H23" s="118"/>
      <c r="I23" s="118"/>
      <c r="J23" s="118"/>
      <c r="K23" s="118"/>
      <c r="L23" s="118"/>
      <c r="M23" s="118"/>
      <c r="N23" s="118"/>
      <c r="O23" s="118"/>
      <c r="P23" s="118"/>
      <c r="Q23" s="119"/>
      <c r="R23" s="170"/>
      <c r="S23" s="119"/>
      <c r="T23" s="119"/>
      <c r="U23" s="119"/>
      <c r="V23" s="119"/>
      <c r="W23" s="119"/>
      <c r="X23" s="119"/>
      <c r="Y23" s="119"/>
      <c r="Z23" s="119"/>
      <c r="AA23" s="119"/>
      <c r="AB23" s="119"/>
      <c r="AC23" s="119"/>
      <c r="AD23" s="119"/>
      <c r="AE23" s="119"/>
      <c r="AF23" s="331" t="str">
        <f t="shared" si="2"/>
        <v/>
      </c>
      <c r="AG23" s="332" t="str">
        <f t="shared" si="3"/>
        <v/>
      </c>
      <c r="AH23" s="17"/>
    </row>
    <row r="24" spans="1:1521" ht="15.75" customHeight="1">
      <c r="A24" s="552" t="s">
        <v>0</v>
      </c>
      <c r="B24" s="553"/>
      <c r="C24" s="553"/>
      <c r="D24" s="553"/>
      <c r="E24" s="553"/>
      <c r="F24" s="554"/>
      <c r="G24" s="343">
        <f t="shared" ref="G24:AE24" si="4">IF(OR(G7="",COUNTIF(G9:G20,"&gt;"&amp;G7)&gt;0),"H",SUM(G9:G20))</f>
        <v>0</v>
      </c>
      <c r="H24" s="343">
        <f t="shared" si="4"/>
        <v>0</v>
      </c>
      <c r="I24" s="343">
        <f t="shared" si="4"/>
        <v>0</v>
      </c>
      <c r="J24" s="343">
        <f t="shared" si="4"/>
        <v>0</v>
      </c>
      <c r="K24" s="343">
        <f t="shared" si="4"/>
        <v>0</v>
      </c>
      <c r="L24" s="343">
        <f t="shared" si="4"/>
        <v>0</v>
      </c>
      <c r="M24" s="343">
        <f t="shared" si="4"/>
        <v>0</v>
      </c>
      <c r="N24" s="343">
        <f t="shared" si="4"/>
        <v>0</v>
      </c>
      <c r="O24" s="343">
        <f t="shared" si="4"/>
        <v>0</v>
      </c>
      <c r="P24" s="343">
        <f t="shared" si="4"/>
        <v>0</v>
      </c>
      <c r="Q24" s="343">
        <f t="shared" si="4"/>
        <v>0</v>
      </c>
      <c r="R24" s="343">
        <f t="shared" si="4"/>
        <v>0</v>
      </c>
      <c r="S24" s="343">
        <f t="shared" si="4"/>
        <v>0</v>
      </c>
      <c r="T24" s="343">
        <f t="shared" si="4"/>
        <v>0</v>
      </c>
      <c r="U24" s="343">
        <f t="shared" si="4"/>
        <v>0</v>
      </c>
      <c r="V24" s="343">
        <f t="shared" si="4"/>
        <v>0</v>
      </c>
      <c r="W24" s="343">
        <f t="shared" si="4"/>
        <v>0</v>
      </c>
      <c r="X24" s="343">
        <f t="shared" si="4"/>
        <v>0</v>
      </c>
      <c r="Y24" s="343">
        <f t="shared" si="4"/>
        <v>0</v>
      </c>
      <c r="Z24" s="343">
        <f t="shared" si="4"/>
        <v>0</v>
      </c>
      <c r="AA24" s="343">
        <f t="shared" si="4"/>
        <v>0</v>
      </c>
      <c r="AB24" s="343">
        <f t="shared" si="4"/>
        <v>0</v>
      </c>
      <c r="AC24" s="343">
        <f t="shared" si="4"/>
        <v>0</v>
      </c>
      <c r="AD24" s="343">
        <f t="shared" si="4"/>
        <v>0</v>
      </c>
      <c r="AE24" s="343">
        <f t="shared" si="4"/>
        <v>0</v>
      </c>
      <c r="AF24" s="331">
        <f>IF(SUM(G24:AE24)=SUM(AF9:AF20),SUM(G24:AE24),"hata var")</f>
        <v>0</v>
      </c>
      <c r="AG24" s="338">
        <f>ROUND(AF24,0)</f>
        <v>0</v>
      </c>
      <c r="AH24" s="17"/>
    </row>
    <row r="25" spans="1:1521" ht="14.25">
      <c r="A25" s="552" t="s">
        <v>2</v>
      </c>
      <c r="B25" s="553"/>
      <c r="C25" s="553"/>
      <c r="D25" s="553"/>
      <c r="E25" s="553"/>
      <c r="F25" s="554"/>
      <c r="G25" s="344" t="str">
        <f t="shared" ref="G25:AE25" si="5">IF(COUNTBLANK(G9:G20)=ROWS(G9:G20)," ",AVERAGE(G9:G20)*10)</f>
        <v xml:space="preserve"> </v>
      </c>
      <c r="H25" s="344" t="str">
        <f t="shared" si="5"/>
        <v xml:space="preserve"> </v>
      </c>
      <c r="I25" s="344" t="str">
        <f t="shared" si="5"/>
        <v xml:space="preserve"> </v>
      </c>
      <c r="J25" s="344" t="str">
        <f t="shared" si="5"/>
        <v xml:space="preserve"> </v>
      </c>
      <c r="K25" s="344" t="str">
        <f t="shared" si="5"/>
        <v xml:space="preserve"> </v>
      </c>
      <c r="L25" s="344" t="str">
        <f t="shared" si="5"/>
        <v xml:space="preserve"> </v>
      </c>
      <c r="M25" s="344" t="str">
        <f t="shared" si="5"/>
        <v xml:space="preserve"> </v>
      </c>
      <c r="N25" s="344" t="str">
        <f t="shared" si="5"/>
        <v xml:space="preserve"> </v>
      </c>
      <c r="O25" s="344" t="str">
        <f t="shared" si="5"/>
        <v xml:space="preserve"> </v>
      </c>
      <c r="P25" s="344" t="str">
        <f t="shared" si="5"/>
        <v xml:space="preserve"> </v>
      </c>
      <c r="Q25" s="344" t="str">
        <f t="shared" si="5"/>
        <v xml:space="preserve"> </v>
      </c>
      <c r="R25" s="344" t="str">
        <f t="shared" si="5"/>
        <v xml:space="preserve"> </v>
      </c>
      <c r="S25" s="344" t="str">
        <f t="shared" si="5"/>
        <v xml:space="preserve"> </v>
      </c>
      <c r="T25" s="344" t="str">
        <f t="shared" si="5"/>
        <v xml:space="preserve"> </v>
      </c>
      <c r="U25" s="344" t="str">
        <f t="shared" si="5"/>
        <v xml:space="preserve"> </v>
      </c>
      <c r="V25" s="344" t="str">
        <f t="shared" si="5"/>
        <v xml:space="preserve"> </v>
      </c>
      <c r="W25" s="344" t="str">
        <f t="shared" si="5"/>
        <v xml:space="preserve"> </v>
      </c>
      <c r="X25" s="344" t="str">
        <f t="shared" si="5"/>
        <v xml:space="preserve"> </v>
      </c>
      <c r="Y25" s="344" t="str">
        <f t="shared" si="5"/>
        <v xml:space="preserve"> </v>
      </c>
      <c r="Z25" s="344" t="str">
        <f t="shared" si="5"/>
        <v xml:space="preserve"> </v>
      </c>
      <c r="AA25" s="344" t="str">
        <f t="shared" si="5"/>
        <v xml:space="preserve"> </v>
      </c>
      <c r="AB25" s="344" t="str">
        <f t="shared" si="5"/>
        <v xml:space="preserve"> </v>
      </c>
      <c r="AC25" s="344" t="str">
        <f t="shared" si="5"/>
        <v xml:space="preserve"> </v>
      </c>
      <c r="AD25" s="344" t="str">
        <f t="shared" si="5"/>
        <v xml:space="preserve"> </v>
      </c>
      <c r="AE25" s="344" t="str">
        <f t="shared" si="5"/>
        <v xml:space="preserve"> </v>
      </c>
      <c r="AF25" s="339" t="e">
        <f>IF(OR(G25="0",G25=""),"0",ROUND(AVERAGE(G25:AE25),1))</f>
        <v>#DIV/0!</v>
      </c>
      <c r="AG25" s="340" t="e">
        <f>AF25</f>
        <v>#DIV/0!</v>
      </c>
      <c r="AH25" s="17"/>
    </row>
    <row r="26" spans="1:1521" s="29" customFormat="1" ht="13.15" customHeight="1">
      <c r="A26" s="478" t="s">
        <v>101</v>
      </c>
      <c r="B26" s="479"/>
      <c r="C26" s="479"/>
      <c r="D26" s="479"/>
      <c r="E26" s="479"/>
      <c r="F26" s="480"/>
      <c r="G26" s="345" t="str">
        <f t="shared" ref="G26:Q26" si="6">IF(COUNTBLANK(G9:G20)=ROWS(G9:G20)," ",AVERAGE(G9:G20))</f>
        <v xml:space="preserve"> </v>
      </c>
      <c r="H26" s="346" t="str">
        <f t="shared" si="6"/>
        <v xml:space="preserve"> </v>
      </c>
      <c r="I26" s="346" t="str">
        <f t="shared" si="6"/>
        <v xml:space="preserve"> </v>
      </c>
      <c r="J26" s="346" t="str">
        <f t="shared" si="6"/>
        <v xml:space="preserve"> </v>
      </c>
      <c r="K26" s="346" t="str">
        <f t="shared" si="6"/>
        <v xml:space="preserve"> </v>
      </c>
      <c r="L26" s="346" t="str">
        <f t="shared" si="6"/>
        <v xml:space="preserve"> </v>
      </c>
      <c r="M26" s="346" t="str">
        <f t="shared" si="6"/>
        <v xml:space="preserve"> </v>
      </c>
      <c r="N26" s="346" t="str">
        <f t="shared" si="6"/>
        <v xml:space="preserve"> </v>
      </c>
      <c r="O26" s="346" t="str">
        <f t="shared" si="6"/>
        <v xml:space="preserve"> </v>
      </c>
      <c r="P26" s="346" t="str">
        <f t="shared" si="6"/>
        <v xml:space="preserve"> </v>
      </c>
      <c r="Q26" s="346" t="str">
        <f t="shared" si="6"/>
        <v xml:space="preserve"> </v>
      </c>
      <c r="R26" s="347"/>
      <c r="S26" s="346" t="str">
        <f t="shared" ref="S26:AE26" si="7">IF(COUNTBLANK(S9:S20)=ROWS(S9:S20)," ",AVERAGE(S9:S20))</f>
        <v xml:space="preserve"> </v>
      </c>
      <c r="T26" s="346" t="str">
        <f t="shared" si="7"/>
        <v xml:space="preserve"> </v>
      </c>
      <c r="U26" s="346" t="str">
        <f t="shared" si="7"/>
        <v xml:space="preserve"> </v>
      </c>
      <c r="V26" s="346" t="str">
        <f t="shared" si="7"/>
        <v xml:space="preserve"> </v>
      </c>
      <c r="W26" s="346" t="str">
        <f t="shared" si="7"/>
        <v xml:space="preserve"> </v>
      </c>
      <c r="X26" s="346" t="str">
        <f t="shared" si="7"/>
        <v xml:space="preserve"> </v>
      </c>
      <c r="Y26" s="346" t="str">
        <f t="shared" si="7"/>
        <v xml:space="preserve"> </v>
      </c>
      <c r="Z26" s="346" t="str">
        <f t="shared" si="7"/>
        <v xml:space="preserve"> </v>
      </c>
      <c r="AA26" s="346" t="str">
        <f t="shared" si="7"/>
        <v xml:space="preserve"> </v>
      </c>
      <c r="AB26" s="346" t="str">
        <f t="shared" si="7"/>
        <v xml:space="preserve"> </v>
      </c>
      <c r="AC26" s="346" t="str">
        <f t="shared" si="7"/>
        <v xml:space="preserve"> </v>
      </c>
      <c r="AD26" s="346" t="str">
        <f t="shared" si="7"/>
        <v xml:space="preserve"> </v>
      </c>
      <c r="AE26" s="346" t="str">
        <f t="shared" si="7"/>
        <v xml:space="preserve"> </v>
      </c>
      <c r="AF26" s="341" t="e">
        <f>IF(COUNTIF(AF9:AF20," ")=ROWS(AF9:AF20)," ",AVERAGE(AF9:AF20))</f>
        <v>#DIV/0!</v>
      </c>
      <c r="AG26" s="342" t="e">
        <f>IF(COUNTIF(AG9:AG20," ")=ROWS(AG9:AG20)," ",AVERAGE(AG9:AG20))</f>
        <v>#DIV/0!</v>
      </c>
    </row>
    <row r="27" spans="1:1521" s="29" customFormat="1">
      <c r="A27" s="481" t="s">
        <v>114</v>
      </c>
      <c r="B27" s="482"/>
      <c r="C27" s="482"/>
      <c r="D27" s="482"/>
      <c r="E27" s="482"/>
      <c r="F27" s="483"/>
      <c r="G27" s="349" t="str">
        <f t="shared" ref="G27:Q27" si="8">IF(COUNTBLANK(G9:G20)=ROWS(G9:G20)," ",IF(COUNTIF(G9:G20,G7:G7)=0,"YOK",COUNTIF(G9:G20,G7)))</f>
        <v xml:space="preserve"> </v>
      </c>
      <c r="H27" s="350" t="str">
        <f t="shared" si="8"/>
        <v xml:space="preserve"> </v>
      </c>
      <c r="I27" s="350" t="str">
        <f t="shared" si="8"/>
        <v xml:space="preserve"> </v>
      </c>
      <c r="J27" s="350" t="str">
        <f t="shared" si="8"/>
        <v xml:space="preserve"> </v>
      </c>
      <c r="K27" s="350" t="str">
        <f t="shared" si="8"/>
        <v xml:space="preserve"> </v>
      </c>
      <c r="L27" s="350" t="str">
        <f t="shared" si="8"/>
        <v xml:space="preserve"> </v>
      </c>
      <c r="M27" s="350" t="str">
        <f t="shared" si="8"/>
        <v xml:space="preserve"> </v>
      </c>
      <c r="N27" s="350" t="str">
        <f t="shared" si="8"/>
        <v xml:space="preserve"> </v>
      </c>
      <c r="O27" s="350" t="str">
        <f t="shared" si="8"/>
        <v xml:space="preserve"> </v>
      </c>
      <c r="P27" s="350" t="str">
        <f t="shared" si="8"/>
        <v xml:space="preserve"> </v>
      </c>
      <c r="Q27" s="350" t="str">
        <f t="shared" si="8"/>
        <v xml:space="preserve"> </v>
      </c>
      <c r="R27" s="351"/>
      <c r="S27" s="350" t="str">
        <f t="shared" ref="S27:AE27" si="9">IF(COUNTBLANK(S9:S20)=ROWS(S9:S20)," ",IF(COUNTIF(S9:S20,S7:S7)=0,"YOK",COUNTIF(S9:S20,S7)))</f>
        <v xml:space="preserve"> </v>
      </c>
      <c r="T27" s="350" t="str">
        <f t="shared" si="9"/>
        <v xml:space="preserve"> </v>
      </c>
      <c r="U27" s="350" t="str">
        <f t="shared" si="9"/>
        <v xml:space="preserve"> </v>
      </c>
      <c r="V27" s="350" t="str">
        <f t="shared" si="9"/>
        <v xml:space="preserve"> </v>
      </c>
      <c r="W27" s="350" t="str">
        <f t="shared" si="9"/>
        <v xml:space="preserve"> </v>
      </c>
      <c r="X27" s="350" t="str">
        <f t="shared" si="9"/>
        <v xml:space="preserve"> </v>
      </c>
      <c r="Y27" s="350" t="str">
        <f t="shared" si="9"/>
        <v xml:space="preserve"> </v>
      </c>
      <c r="Z27" s="350" t="str">
        <f t="shared" si="9"/>
        <v xml:space="preserve"> </v>
      </c>
      <c r="AA27" s="350" t="str">
        <f t="shared" si="9"/>
        <v xml:space="preserve"> </v>
      </c>
      <c r="AB27" s="350" t="str">
        <f t="shared" si="9"/>
        <v xml:space="preserve"> </v>
      </c>
      <c r="AC27" s="350" t="str">
        <f t="shared" si="9"/>
        <v xml:space="preserve"> </v>
      </c>
      <c r="AD27" s="350" t="str">
        <f t="shared" si="9"/>
        <v xml:space="preserve"> </v>
      </c>
      <c r="AE27" s="350" t="str">
        <f t="shared" si="9"/>
        <v xml:space="preserve"> </v>
      </c>
      <c r="AF27" s="564"/>
      <c r="AG27" s="504"/>
    </row>
    <row r="28" spans="1:1521" s="29" customFormat="1" ht="13.5">
      <c r="A28" s="484" t="s">
        <v>115</v>
      </c>
      <c r="B28" s="485"/>
      <c r="C28" s="485"/>
      <c r="D28" s="485"/>
      <c r="E28" s="485"/>
      <c r="F28" s="486"/>
      <c r="G28" s="352" t="str">
        <f t="shared" ref="G28:Q28" si="10">IF(COUNTBLANK(G9:G20)=ROWS(G9:G20)," ",IF(COUNTIF(G9:G20,0)=0,"YOK",COUNTIF(G9:G20,0)))</f>
        <v xml:space="preserve"> </v>
      </c>
      <c r="H28" s="353" t="str">
        <f t="shared" si="10"/>
        <v xml:space="preserve"> </v>
      </c>
      <c r="I28" s="353" t="str">
        <f t="shared" si="10"/>
        <v xml:space="preserve"> </v>
      </c>
      <c r="J28" s="353" t="str">
        <f t="shared" si="10"/>
        <v xml:space="preserve"> </v>
      </c>
      <c r="K28" s="353" t="str">
        <f t="shared" si="10"/>
        <v xml:space="preserve"> </v>
      </c>
      <c r="L28" s="353" t="str">
        <f t="shared" si="10"/>
        <v xml:space="preserve"> </v>
      </c>
      <c r="M28" s="353" t="str">
        <f t="shared" si="10"/>
        <v xml:space="preserve"> </v>
      </c>
      <c r="N28" s="353" t="str">
        <f t="shared" si="10"/>
        <v xml:space="preserve"> </v>
      </c>
      <c r="O28" s="353" t="str">
        <f t="shared" si="10"/>
        <v xml:space="preserve"> </v>
      </c>
      <c r="P28" s="353" t="str">
        <f t="shared" si="10"/>
        <v xml:space="preserve"> </v>
      </c>
      <c r="Q28" s="353" t="str">
        <f t="shared" si="10"/>
        <v xml:space="preserve"> </v>
      </c>
      <c r="R28" s="354"/>
      <c r="S28" s="353" t="str">
        <f t="shared" ref="S28:AE28" si="11">IF(COUNTBLANK(S9:S20)=ROWS(S9:S20)," ",IF(COUNTIF(S9:S20,0)=0,"YOK",COUNTIF(S9:S20,0)))</f>
        <v xml:space="preserve"> </v>
      </c>
      <c r="T28" s="353" t="str">
        <f t="shared" si="11"/>
        <v xml:space="preserve"> </v>
      </c>
      <c r="U28" s="353" t="str">
        <f t="shared" si="11"/>
        <v xml:space="preserve"> </v>
      </c>
      <c r="V28" s="353" t="str">
        <f t="shared" si="11"/>
        <v xml:space="preserve"> </v>
      </c>
      <c r="W28" s="353" t="str">
        <f t="shared" si="11"/>
        <v xml:space="preserve"> </v>
      </c>
      <c r="X28" s="353" t="str">
        <f t="shared" si="11"/>
        <v xml:space="preserve"> </v>
      </c>
      <c r="Y28" s="353" t="str">
        <f t="shared" si="11"/>
        <v xml:space="preserve"> </v>
      </c>
      <c r="Z28" s="353" t="str">
        <f t="shared" si="11"/>
        <v xml:space="preserve"> </v>
      </c>
      <c r="AA28" s="353" t="str">
        <f t="shared" si="11"/>
        <v xml:space="preserve"> </v>
      </c>
      <c r="AB28" s="353" t="str">
        <f t="shared" si="11"/>
        <v xml:space="preserve"> </v>
      </c>
      <c r="AC28" s="353" t="str">
        <f t="shared" si="11"/>
        <v xml:space="preserve"> </v>
      </c>
      <c r="AD28" s="353" t="str">
        <f t="shared" si="11"/>
        <v xml:space="preserve"> </v>
      </c>
      <c r="AE28" s="353" t="str">
        <f t="shared" si="11"/>
        <v xml:space="preserve"> </v>
      </c>
      <c r="AF28" s="565"/>
      <c r="AG28" s="505"/>
    </row>
    <row r="29" spans="1:1521" s="29" customFormat="1" ht="10.5" customHeight="1">
      <c r="A29" s="30"/>
      <c r="B29" s="30"/>
      <c r="C29" s="30"/>
      <c r="D29" s="30"/>
      <c r="E29" s="30"/>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7"/>
      <c r="AE29" s="148"/>
    </row>
    <row r="30" spans="1:1521" ht="22.5" customHeight="1">
      <c r="A30" s="499" t="s">
        <v>9</v>
      </c>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17"/>
    </row>
    <row r="31" spans="1:1521" ht="7.5" customHeight="1">
      <c r="A31" s="358"/>
      <c r="B31" s="358"/>
      <c r="C31" s="358"/>
      <c r="D31" s="358"/>
      <c r="E31" s="358"/>
      <c r="F31" s="358"/>
      <c r="G31" s="359">
        <v>1</v>
      </c>
      <c r="H31" s="359">
        <v>2</v>
      </c>
      <c r="I31" s="359">
        <v>3</v>
      </c>
      <c r="J31" s="359">
        <v>4</v>
      </c>
      <c r="K31" s="359">
        <v>5</v>
      </c>
      <c r="L31" s="359">
        <v>6</v>
      </c>
      <c r="M31" s="359">
        <v>7</v>
      </c>
      <c r="N31" s="359">
        <v>8</v>
      </c>
      <c r="O31" s="359">
        <v>9</v>
      </c>
      <c r="P31" s="359">
        <v>10</v>
      </c>
      <c r="Q31" s="359">
        <v>11</v>
      </c>
      <c r="R31" s="359">
        <v>12</v>
      </c>
      <c r="S31" s="359">
        <v>13</v>
      </c>
      <c r="T31" s="359">
        <v>14</v>
      </c>
      <c r="U31" s="359">
        <v>15</v>
      </c>
      <c r="V31" s="359">
        <v>16</v>
      </c>
      <c r="W31" s="359">
        <v>17</v>
      </c>
      <c r="X31" s="359">
        <v>18</v>
      </c>
      <c r="Y31" s="359">
        <v>19</v>
      </c>
      <c r="Z31" s="359">
        <v>20</v>
      </c>
      <c r="AA31" s="359">
        <v>21</v>
      </c>
      <c r="AB31" s="359">
        <v>22</v>
      </c>
      <c r="AC31" s="359">
        <v>23</v>
      </c>
      <c r="AD31" s="359">
        <v>24</v>
      </c>
      <c r="AE31" s="359">
        <v>25</v>
      </c>
      <c r="AF31" s="359"/>
      <c r="AG31" s="359"/>
      <c r="AH31" s="65"/>
    </row>
    <row r="32" spans="1:1521" ht="15" customHeight="1">
      <c r="A32" s="360"/>
      <c r="B32" s="361"/>
      <c r="C32" s="361"/>
      <c r="D32" s="361" t="s">
        <v>7</v>
      </c>
      <c r="E32" s="361"/>
      <c r="F32" s="361"/>
      <c r="G32" s="362">
        <f>IF(OR(G24="",G24="H"),0,100)</f>
        <v>100</v>
      </c>
      <c r="H32" s="362">
        <f t="shared" ref="H32:AE32" si="12">IF(OR(H24="",H24="H"),0,100)</f>
        <v>100</v>
      </c>
      <c r="I32" s="362">
        <f t="shared" si="12"/>
        <v>100</v>
      </c>
      <c r="J32" s="362">
        <f t="shared" si="12"/>
        <v>100</v>
      </c>
      <c r="K32" s="362">
        <f t="shared" si="12"/>
        <v>100</v>
      </c>
      <c r="L32" s="362">
        <f t="shared" si="12"/>
        <v>100</v>
      </c>
      <c r="M32" s="362">
        <f t="shared" si="12"/>
        <v>100</v>
      </c>
      <c r="N32" s="362">
        <f t="shared" si="12"/>
        <v>100</v>
      </c>
      <c r="O32" s="362">
        <f t="shared" si="12"/>
        <v>100</v>
      </c>
      <c r="P32" s="362">
        <f t="shared" si="12"/>
        <v>100</v>
      </c>
      <c r="Q32" s="362">
        <f t="shared" si="12"/>
        <v>100</v>
      </c>
      <c r="R32" s="362" t="e">
        <f>IF(OR(#REF!="",#REF!="H"),0,100)</f>
        <v>#REF!</v>
      </c>
      <c r="S32" s="362">
        <f t="shared" si="12"/>
        <v>100</v>
      </c>
      <c r="T32" s="362">
        <f t="shared" si="12"/>
        <v>100</v>
      </c>
      <c r="U32" s="362">
        <f t="shared" si="12"/>
        <v>100</v>
      </c>
      <c r="V32" s="362">
        <f t="shared" si="12"/>
        <v>100</v>
      </c>
      <c r="W32" s="362">
        <f t="shared" si="12"/>
        <v>100</v>
      </c>
      <c r="X32" s="362">
        <f t="shared" si="12"/>
        <v>100</v>
      </c>
      <c r="Y32" s="362">
        <f t="shared" si="12"/>
        <v>100</v>
      </c>
      <c r="Z32" s="362">
        <f t="shared" si="12"/>
        <v>100</v>
      </c>
      <c r="AA32" s="362">
        <f t="shared" si="12"/>
        <v>100</v>
      </c>
      <c r="AB32" s="362">
        <f t="shared" si="12"/>
        <v>100</v>
      </c>
      <c r="AC32" s="362">
        <f t="shared" si="12"/>
        <v>100</v>
      </c>
      <c r="AD32" s="362">
        <f t="shared" si="12"/>
        <v>100</v>
      </c>
      <c r="AE32" s="362">
        <f t="shared" si="12"/>
        <v>100</v>
      </c>
      <c r="AF32" s="362"/>
      <c r="AG32" s="362"/>
      <c r="AH32" s="73"/>
    </row>
    <row r="33" spans="1:34" ht="14.25" customHeight="1">
      <c r="A33" s="360"/>
      <c r="B33" s="363"/>
      <c r="C33" s="363"/>
      <c r="D33" s="363" t="s">
        <v>8</v>
      </c>
      <c r="E33" s="363"/>
      <c r="F33" s="363"/>
      <c r="G33" s="364" t="str">
        <f t="shared" ref="G33:AE33" si="13">IF(G25="",0,G25)</f>
        <v xml:space="preserve"> </v>
      </c>
      <c r="H33" s="364" t="str">
        <f t="shared" si="13"/>
        <v xml:space="preserve"> </v>
      </c>
      <c r="I33" s="364" t="str">
        <f t="shared" si="13"/>
        <v xml:space="preserve"> </v>
      </c>
      <c r="J33" s="364" t="str">
        <f t="shared" si="13"/>
        <v xml:space="preserve"> </v>
      </c>
      <c r="K33" s="364" t="str">
        <f t="shared" si="13"/>
        <v xml:space="preserve"> </v>
      </c>
      <c r="L33" s="364" t="str">
        <f t="shared" si="13"/>
        <v xml:space="preserve"> </v>
      </c>
      <c r="M33" s="364" t="str">
        <f t="shared" si="13"/>
        <v xml:space="preserve"> </v>
      </c>
      <c r="N33" s="364" t="str">
        <f t="shared" si="13"/>
        <v xml:space="preserve"> </v>
      </c>
      <c r="O33" s="364" t="str">
        <f t="shared" si="13"/>
        <v xml:space="preserve"> </v>
      </c>
      <c r="P33" s="364" t="str">
        <f t="shared" si="13"/>
        <v xml:space="preserve"> </v>
      </c>
      <c r="Q33" s="364" t="str">
        <f t="shared" si="13"/>
        <v xml:space="preserve"> </v>
      </c>
      <c r="R33" s="364" t="e">
        <f>IF(#REF!="",0,#REF!)</f>
        <v>#REF!</v>
      </c>
      <c r="S33" s="364" t="str">
        <f t="shared" si="13"/>
        <v xml:space="preserve"> </v>
      </c>
      <c r="T33" s="364" t="str">
        <f t="shared" si="13"/>
        <v xml:space="preserve"> </v>
      </c>
      <c r="U33" s="364" t="str">
        <f t="shared" si="13"/>
        <v xml:space="preserve"> </v>
      </c>
      <c r="V33" s="364" t="str">
        <f t="shared" si="13"/>
        <v xml:space="preserve"> </v>
      </c>
      <c r="W33" s="364" t="str">
        <f t="shared" si="13"/>
        <v xml:space="preserve"> </v>
      </c>
      <c r="X33" s="364" t="str">
        <f t="shared" si="13"/>
        <v xml:space="preserve"> </v>
      </c>
      <c r="Y33" s="364" t="str">
        <f t="shared" si="13"/>
        <v xml:space="preserve"> </v>
      </c>
      <c r="Z33" s="364" t="str">
        <f t="shared" si="13"/>
        <v xml:space="preserve"> </v>
      </c>
      <c r="AA33" s="364" t="str">
        <f t="shared" si="13"/>
        <v xml:space="preserve"> </v>
      </c>
      <c r="AB33" s="364" t="str">
        <f t="shared" si="13"/>
        <v xml:space="preserve"> </v>
      </c>
      <c r="AC33" s="364" t="str">
        <f t="shared" si="13"/>
        <v xml:space="preserve"> </v>
      </c>
      <c r="AD33" s="364" t="str">
        <f t="shared" si="13"/>
        <v xml:space="preserve"> </v>
      </c>
      <c r="AE33" s="364" t="str">
        <f t="shared" si="13"/>
        <v xml:space="preserve"> </v>
      </c>
      <c r="AF33" s="364"/>
      <c r="AG33" s="364"/>
      <c r="AH33" s="74"/>
    </row>
    <row r="34" spans="1:34" ht="14.25" customHeight="1">
      <c r="A34" s="360"/>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28"/>
    </row>
    <row r="35" spans="1:34" s="21" customFormat="1" ht="14.25" customHeight="1">
      <c r="A35" s="365"/>
      <c r="B35" s="366"/>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6"/>
      <c r="AH35" s="1"/>
    </row>
    <row r="36" spans="1:34" s="21" customFormat="1">
      <c r="A36" s="334"/>
      <c r="B36" s="368"/>
      <c r="C36" s="369"/>
      <c r="D36" s="369"/>
      <c r="E36" s="369"/>
      <c r="F36" s="369"/>
      <c r="G36" s="369"/>
      <c r="H36" s="369"/>
      <c r="I36" s="370"/>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8"/>
      <c r="AH36" s="22"/>
    </row>
    <row r="37" spans="1:34" s="21" customFormat="1">
      <c r="A37" s="334"/>
      <c r="B37" s="368"/>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8"/>
      <c r="AH37" s="23"/>
    </row>
    <row r="38" spans="1:34" s="21" customFormat="1">
      <c r="A38" s="334"/>
      <c r="B38" s="368"/>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8"/>
      <c r="AH38" s="23"/>
    </row>
    <row r="39" spans="1:34" s="21" customFormat="1">
      <c r="A39" s="334"/>
      <c r="B39" s="368"/>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8"/>
      <c r="AH39" s="23"/>
    </row>
    <row r="40" spans="1:34" s="21" customFormat="1" ht="9" customHeight="1">
      <c r="A40" s="334"/>
      <c r="B40" s="368"/>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8"/>
      <c r="AH40" s="23"/>
    </row>
    <row r="41" spans="1:34" ht="7.5" customHeight="1">
      <c r="A41" s="371" t="s">
        <v>21</v>
      </c>
      <c r="B41" s="368"/>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8"/>
      <c r="AH41" s="47"/>
    </row>
    <row r="42" spans="1:34" ht="13.5" customHeight="1">
      <c r="A42" s="372"/>
      <c r="B42" s="368"/>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8"/>
      <c r="AH42" s="47"/>
    </row>
    <row r="43" spans="1:34" ht="15">
      <c r="A43" s="373" t="s">
        <v>35</v>
      </c>
      <c r="B43" s="374"/>
      <c r="C43" s="374"/>
      <c r="D43" s="374"/>
      <c r="E43" s="374"/>
      <c r="F43" s="375" t="s">
        <v>75</v>
      </c>
      <c r="G43" s="557">
        <f>COUNTA(G9:G20)</f>
        <v>0</v>
      </c>
      <c r="H43" s="558"/>
      <c r="I43" s="376"/>
      <c r="J43" s="376"/>
      <c r="K43" s="520" t="s">
        <v>98</v>
      </c>
      <c r="L43" s="521"/>
      <c r="M43" s="521"/>
      <c r="N43" s="521"/>
      <c r="O43" s="521"/>
      <c r="P43" s="521"/>
      <c r="Q43" s="521"/>
      <c r="R43" s="521"/>
      <c r="S43" s="521"/>
      <c r="T43" s="521"/>
      <c r="U43" s="521"/>
      <c r="V43" s="522"/>
      <c r="W43" s="377"/>
      <c r="X43" s="378"/>
      <c r="Y43" s="379" t="s">
        <v>17</v>
      </c>
      <c r="Z43" s="561" t="s">
        <v>104</v>
      </c>
      <c r="AA43" s="562"/>
      <c r="AB43" s="562"/>
      <c r="AC43" s="562"/>
      <c r="AD43" s="562"/>
      <c r="AE43" s="563"/>
      <c r="AF43" s="368"/>
      <c r="AG43" s="368"/>
      <c r="AH43" s="47"/>
    </row>
    <row r="44" spans="1:34" ht="14.25">
      <c r="A44" s="380" t="s">
        <v>39</v>
      </c>
      <c r="B44" s="381"/>
      <c r="C44" s="381"/>
      <c r="D44" s="381"/>
      <c r="E44" s="381"/>
      <c r="F44" s="382" t="s">
        <v>75</v>
      </c>
      <c r="G44" s="500">
        <f>COUNTA(D9:D20)-COUNTA(G9:G20)</f>
        <v>0</v>
      </c>
      <c r="H44" s="501"/>
      <c r="I44" s="383"/>
      <c r="J44" s="384"/>
      <c r="K44" s="538" t="s">
        <v>29</v>
      </c>
      <c r="L44" s="539"/>
      <c r="M44" s="539"/>
      <c r="N44" s="539"/>
      <c r="O44" s="539"/>
      <c r="P44" s="539"/>
      <c r="Q44" s="539"/>
      <c r="R44" s="539"/>
      <c r="S44" s="508" t="s">
        <v>90</v>
      </c>
      <c r="T44" s="508"/>
      <c r="U44" s="508" t="s">
        <v>30</v>
      </c>
      <c r="V44" s="509"/>
      <c r="W44" s="377"/>
      <c r="X44" s="378"/>
      <c r="Y44" s="385" t="e">
        <f>IF(G47=": -","0",COUNTIF(AF9:AF20,"&gt;=50")*100/G43)</f>
        <v>#DIV/0!</v>
      </c>
      <c r="Z44" s="386" t="s">
        <v>18</v>
      </c>
      <c r="AA44" s="387"/>
      <c r="AB44" s="387"/>
      <c r="AC44" s="388" t="e">
        <f>"%"&amp;ROUND(Y44,0)</f>
        <v>#DIV/0!</v>
      </c>
      <c r="AD44" s="388"/>
      <c r="AE44" s="389"/>
      <c r="AF44" s="368"/>
      <c r="AG44" s="368"/>
      <c r="AH44" s="47"/>
    </row>
    <row r="45" spans="1:34" ht="14.25">
      <c r="A45" s="380" t="s">
        <v>10</v>
      </c>
      <c r="B45" s="381"/>
      <c r="C45" s="381"/>
      <c r="D45" s="381"/>
      <c r="E45" s="381"/>
      <c r="F45" s="382" t="s">
        <v>75</v>
      </c>
      <c r="G45" s="500">
        <f>COUNTIF(AF9:AF20,"&gt;=50")</f>
        <v>0</v>
      </c>
      <c r="H45" s="501"/>
      <c r="I45" s="510"/>
      <c r="J45" s="511"/>
      <c r="K45" s="390" t="s">
        <v>100</v>
      </c>
      <c r="L45" s="391"/>
      <c r="M45" s="392" t="s">
        <v>77</v>
      </c>
      <c r="N45" s="392"/>
      <c r="O45" s="393"/>
      <c r="P45" s="394" t="s">
        <v>86</v>
      </c>
      <c r="Q45" s="395"/>
      <c r="R45" s="396" t="s">
        <v>75</v>
      </c>
      <c r="S45" s="397">
        <f>COUNTIF(AF9:AF20,"&lt;50")</f>
        <v>0</v>
      </c>
      <c r="T45" s="398" t="s">
        <v>76</v>
      </c>
      <c r="U45" s="399" t="s">
        <v>74</v>
      </c>
      <c r="V45" s="400" t="e">
        <f>IF(S45=" "," ",100*S45/S50)</f>
        <v>#DIV/0!</v>
      </c>
      <c r="W45" s="401"/>
      <c r="X45" s="368"/>
      <c r="Y45" s="385" t="e">
        <f>100-Y44</f>
        <v>#DIV/0!</v>
      </c>
      <c r="Z45" s="402" t="s">
        <v>19</v>
      </c>
      <c r="AA45" s="403"/>
      <c r="AB45" s="403"/>
      <c r="AC45" s="404" t="e">
        <f>"%"&amp;ROUND(Y45,0)</f>
        <v>#DIV/0!</v>
      </c>
      <c r="AD45" s="404"/>
      <c r="AE45" s="405"/>
      <c r="AF45" s="368"/>
      <c r="AG45" s="368"/>
      <c r="AH45" s="47"/>
    </row>
    <row r="46" spans="1:34" ht="14.25">
      <c r="A46" s="380" t="s">
        <v>11</v>
      </c>
      <c r="B46" s="381"/>
      <c r="C46" s="381"/>
      <c r="D46" s="381"/>
      <c r="E46" s="381"/>
      <c r="F46" s="382" t="s">
        <v>75</v>
      </c>
      <c r="G46" s="500">
        <f>COUNTIF(AF9:AF20,"&lt;50")</f>
        <v>0</v>
      </c>
      <c r="H46" s="501"/>
      <c r="I46" s="334"/>
      <c r="J46" s="384"/>
      <c r="K46" s="390" t="s">
        <v>78</v>
      </c>
      <c r="L46" s="391"/>
      <c r="M46" s="392" t="s">
        <v>77</v>
      </c>
      <c r="N46" s="392"/>
      <c r="O46" s="393"/>
      <c r="P46" s="394" t="s">
        <v>85</v>
      </c>
      <c r="Q46" s="395"/>
      <c r="R46" s="396" t="s">
        <v>75</v>
      </c>
      <c r="S46" s="397">
        <f>(COUNTIF(AF9:AF20,"&lt;60")-(COUNTIF(AF9:AF20,"&lt;50")))</f>
        <v>0</v>
      </c>
      <c r="T46" s="398" t="s">
        <v>76</v>
      </c>
      <c r="U46" s="399" t="s">
        <v>74</v>
      </c>
      <c r="V46" s="400" t="e">
        <f>IF(S46=" "," ",100*S46/S50)</f>
        <v>#DIV/0!</v>
      </c>
      <c r="W46" s="401"/>
      <c r="X46" s="368"/>
      <c r="Y46" s="364"/>
      <c r="Z46" s="406"/>
      <c r="AA46" s="403"/>
      <c r="AB46" s="403"/>
      <c r="AC46" s="403"/>
      <c r="AD46" s="403"/>
      <c r="AE46" s="405"/>
      <c r="AF46" s="368"/>
      <c r="AG46" s="368"/>
      <c r="AH46" s="47"/>
    </row>
    <row r="47" spans="1:34" ht="14.25" customHeight="1">
      <c r="A47" s="407" t="s">
        <v>107</v>
      </c>
      <c r="B47" s="408"/>
      <c r="C47" s="408"/>
      <c r="D47" s="408"/>
      <c r="E47" s="408"/>
      <c r="F47" s="409" t="s">
        <v>75</v>
      </c>
      <c r="G47" s="550" t="str">
        <f>IF(G9="","-",COUNTIF(AF9:AF20,"&gt;=50")/M3)</f>
        <v>-</v>
      </c>
      <c r="H47" s="551"/>
      <c r="I47" s="334"/>
      <c r="J47" s="410"/>
      <c r="K47" s="390" t="s">
        <v>79</v>
      </c>
      <c r="L47" s="391"/>
      <c r="M47" s="392" t="s">
        <v>77</v>
      </c>
      <c r="N47" s="392"/>
      <c r="O47" s="393"/>
      <c r="P47" s="394" t="s">
        <v>84</v>
      </c>
      <c r="Q47" s="395"/>
      <c r="R47" s="396" t="s">
        <v>75</v>
      </c>
      <c r="S47" s="397">
        <f>(COUNTIF(AF9:AF20,"&lt;70")-(COUNTIF(AF9:AF20,"&lt;60")))</f>
        <v>0</v>
      </c>
      <c r="T47" s="398" t="s">
        <v>76</v>
      </c>
      <c r="U47" s="399" t="s">
        <v>74</v>
      </c>
      <c r="V47" s="400" t="e">
        <f>IF(S47=" "," ",100*S47/S50)</f>
        <v>#DIV/0!</v>
      </c>
      <c r="W47" s="401"/>
      <c r="X47" s="368"/>
      <c r="Y47" s="363"/>
      <c r="Z47" s="411"/>
      <c r="AA47" s="412"/>
      <c r="AB47" s="412"/>
      <c r="AC47" s="412"/>
      <c r="AD47" s="412"/>
      <c r="AE47" s="405"/>
      <c r="AF47" s="368"/>
      <c r="AG47" s="368"/>
      <c r="AH47" s="47"/>
    </row>
    <row r="48" spans="1:34" ht="14.25">
      <c r="A48" s="380" t="s">
        <v>15</v>
      </c>
      <c r="B48" s="413"/>
      <c r="C48" s="413"/>
      <c r="D48" s="413"/>
      <c r="E48" s="413"/>
      <c r="F48" s="382" t="s">
        <v>75</v>
      </c>
      <c r="G48" s="559">
        <f>MAX(AG9:AG20)</f>
        <v>0</v>
      </c>
      <c r="H48" s="560"/>
      <c r="I48" s="334"/>
      <c r="J48" s="403"/>
      <c r="K48" s="390" t="s">
        <v>80</v>
      </c>
      <c r="L48" s="391"/>
      <c r="M48" s="392" t="s">
        <v>77</v>
      </c>
      <c r="N48" s="392"/>
      <c r="O48" s="393"/>
      <c r="P48" s="394" t="s">
        <v>83</v>
      </c>
      <c r="Q48" s="395"/>
      <c r="R48" s="396" t="s">
        <v>75</v>
      </c>
      <c r="S48" s="397">
        <f>(COUNTIF(AF9:AF20,"&lt;85")-(COUNTIF(AF9:AF20,"&lt;70")))</f>
        <v>0</v>
      </c>
      <c r="T48" s="398" t="s">
        <v>76</v>
      </c>
      <c r="U48" s="399" t="s">
        <v>74</v>
      </c>
      <c r="V48" s="400" t="e">
        <f>IF(S48=" "," ",100*S48/S50)</f>
        <v>#DIV/0!</v>
      </c>
      <c r="W48" s="401"/>
      <c r="X48" s="368"/>
      <c r="Y48" s="412"/>
      <c r="Z48" s="411"/>
      <c r="AA48" s="412"/>
      <c r="AB48" s="412"/>
      <c r="AC48" s="412"/>
      <c r="AD48" s="412"/>
      <c r="AE48" s="414"/>
      <c r="AF48" s="368"/>
      <c r="AG48" s="368"/>
      <c r="AH48" s="47"/>
    </row>
    <row r="49" spans="1:34" ht="14.25">
      <c r="A49" s="380" t="s">
        <v>16</v>
      </c>
      <c r="B49" s="413"/>
      <c r="C49" s="413"/>
      <c r="D49" s="413"/>
      <c r="E49" s="413"/>
      <c r="F49" s="382" t="s">
        <v>75</v>
      </c>
      <c r="G49" s="500">
        <f>MIN(AG9:AG20)</f>
        <v>0</v>
      </c>
      <c r="H49" s="501"/>
      <c r="I49" s="334"/>
      <c r="J49" s="403"/>
      <c r="K49" s="390" t="s">
        <v>81</v>
      </c>
      <c r="L49" s="391"/>
      <c r="M49" s="392" t="s">
        <v>77</v>
      </c>
      <c r="N49" s="392"/>
      <c r="O49" s="393"/>
      <c r="P49" s="394" t="s">
        <v>82</v>
      </c>
      <c r="Q49" s="395"/>
      <c r="R49" s="396" t="s">
        <v>75</v>
      </c>
      <c r="S49" s="397">
        <f>(COUNTIF(AF9:AF20,"&lt;101")-(COUNTIF(AF9:AF20,"&lt;85")))</f>
        <v>0</v>
      </c>
      <c r="T49" s="398" t="s">
        <v>76</v>
      </c>
      <c r="U49" s="399" t="s">
        <v>74</v>
      </c>
      <c r="V49" s="400" t="e">
        <f>IF(S49=" "," ",100*S49/S50)</f>
        <v>#DIV/0!</v>
      </c>
      <c r="W49" s="401"/>
      <c r="X49" s="368"/>
      <c r="Y49" s="412"/>
      <c r="Z49" s="415"/>
      <c r="AA49" s="416"/>
      <c r="AB49" s="416"/>
      <c r="AC49" s="416"/>
      <c r="AD49" s="416"/>
      <c r="AE49" s="414"/>
      <c r="AF49" s="368"/>
      <c r="AG49" s="368"/>
      <c r="AH49" s="47"/>
    </row>
    <row r="50" spans="1:34" ht="13.5">
      <c r="A50" s="417" t="s">
        <v>65</v>
      </c>
      <c r="B50" s="418"/>
      <c r="C50" s="418"/>
      <c r="D50" s="418"/>
      <c r="E50" s="418"/>
      <c r="F50" s="419" t="s">
        <v>75</v>
      </c>
      <c r="G50" s="502" t="e">
        <f>IF(AF25="0","0",ROUND(AVERAGE(AG9:AG20),0))</f>
        <v>#DIV/0!</v>
      </c>
      <c r="H50" s="503"/>
      <c r="I50" s="334"/>
      <c r="J50" s="403"/>
      <c r="K50" s="512" t="s">
        <v>31</v>
      </c>
      <c r="L50" s="513"/>
      <c r="M50" s="513"/>
      <c r="N50" s="513"/>
      <c r="O50" s="513"/>
      <c r="P50" s="513"/>
      <c r="Q50" s="513"/>
      <c r="R50" s="420" t="s">
        <v>75</v>
      </c>
      <c r="S50" s="421">
        <f>SUM(S45:S49)</f>
        <v>0</v>
      </c>
      <c r="T50" s="422" t="s">
        <v>76</v>
      </c>
      <c r="U50" s="423" t="s">
        <v>74</v>
      </c>
      <c r="V50" s="424" t="e">
        <f>SUM(V46:V49)</f>
        <v>#DIV/0!</v>
      </c>
      <c r="W50" s="425"/>
      <c r="X50" s="368"/>
      <c r="Y50" s="369"/>
      <c r="Z50" s="426"/>
      <c r="AA50" s="427"/>
      <c r="AB50" s="427"/>
      <c r="AC50" s="427"/>
      <c r="AD50" s="427"/>
      <c r="AE50" s="428"/>
      <c r="AF50" s="369"/>
      <c r="AG50" s="368"/>
      <c r="AH50" s="47"/>
    </row>
    <row r="51" spans="1:34" ht="20.25" customHeight="1">
      <c r="A51" s="372"/>
      <c r="B51" s="368"/>
      <c r="C51" s="369"/>
      <c r="D51" s="369"/>
      <c r="E51" s="369"/>
      <c r="F51" s="369"/>
      <c r="G51" s="369"/>
      <c r="H51" s="369"/>
      <c r="I51" s="369"/>
      <c r="J51" s="367"/>
      <c r="K51" s="429"/>
      <c r="L51" s="412"/>
      <c r="M51" s="383"/>
      <c r="N51" s="383"/>
      <c r="O51" s="367"/>
      <c r="P51" s="367"/>
      <c r="Q51" s="367"/>
      <c r="R51" s="367"/>
      <c r="S51" s="367"/>
      <c r="T51" s="367"/>
      <c r="U51" s="363"/>
      <c r="V51" s="369"/>
      <c r="W51" s="369"/>
      <c r="X51" s="369"/>
      <c r="Y51" s="369"/>
      <c r="Z51" s="369"/>
      <c r="AA51" s="369"/>
      <c r="AB51" s="369"/>
      <c r="AC51" s="369"/>
      <c r="AD51" s="369"/>
      <c r="AE51" s="369"/>
      <c r="AF51" s="369"/>
      <c r="AG51" s="368"/>
      <c r="AH51" s="47"/>
    </row>
    <row r="52" spans="1:34" ht="13.5" customHeight="1">
      <c r="A52" s="535" t="s">
        <v>32</v>
      </c>
      <c r="B52" s="536"/>
      <c r="C52" s="536"/>
      <c r="D52" s="536"/>
      <c r="E52" s="536"/>
      <c r="F52" s="536"/>
      <c r="G52" s="536"/>
      <c r="H52" s="536"/>
      <c r="I52" s="536"/>
      <c r="J52" s="536"/>
      <c r="K52" s="536"/>
      <c r="L52" s="536"/>
      <c r="M52" s="536"/>
      <c r="N52" s="536"/>
      <c r="O52" s="536"/>
      <c r="P52" s="536"/>
      <c r="Q52" s="536"/>
      <c r="R52" s="536"/>
      <c r="S52" s="537"/>
      <c r="T52" s="523" t="s">
        <v>12</v>
      </c>
      <c r="U52" s="524"/>
      <c r="V52" s="524"/>
      <c r="W52" s="524"/>
      <c r="X52" s="524"/>
      <c r="Y52" s="524"/>
      <c r="Z52" s="524"/>
      <c r="AA52" s="525"/>
      <c r="AB52" s="523" t="s">
        <v>13</v>
      </c>
      <c r="AC52" s="524"/>
      <c r="AD52" s="524"/>
      <c r="AE52" s="524"/>
      <c r="AF52" s="524"/>
      <c r="AG52" s="525"/>
      <c r="AH52" s="6"/>
    </row>
    <row r="53" spans="1:34" ht="12.75" customHeight="1">
      <c r="A53" s="540"/>
      <c r="B53" s="541"/>
      <c r="C53" s="541"/>
      <c r="D53" s="541"/>
      <c r="E53" s="541"/>
      <c r="F53" s="541"/>
      <c r="G53" s="541"/>
      <c r="H53" s="541"/>
      <c r="I53" s="541"/>
      <c r="J53" s="541"/>
      <c r="K53" s="541"/>
      <c r="L53" s="541"/>
      <c r="M53" s="541"/>
      <c r="N53" s="541"/>
      <c r="O53" s="541"/>
      <c r="P53" s="541"/>
      <c r="Q53" s="541"/>
      <c r="R53" s="541"/>
      <c r="S53" s="542"/>
      <c r="T53" s="526"/>
      <c r="U53" s="527"/>
      <c r="V53" s="527"/>
      <c r="W53" s="527"/>
      <c r="X53" s="527"/>
      <c r="Y53" s="527"/>
      <c r="Z53" s="527"/>
      <c r="AA53" s="528"/>
      <c r="AB53" s="50"/>
      <c r="AC53" s="48"/>
      <c r="AD53" s="48"/>
      <c r="AE53" s="48"/>
      <c r="AF53" s="48"/>
      <c r="AG53" s="51"/>
      <c r="AH53" s="6"/>
    </row>
    <row r="54" spans="1:34">
      <c r="A54" s="543"/>
      <c r="B54" s="544"/>
      <c r="C54" s="544"/>
      <c r="D54" s="544"/>
      <c r="E54" s="544"/>
      <c r="F54" s="544"/>
      <c r="G54" s="544"/>
      <c r="H54" s="544"/>
      <c r="I54" s="544"/>
      <c r="J54" s="544"/>
      <c r="K54" s="544"/>
      <c r="L54" s="544"/>
      <c r="M54" s="544"/>
      <c r="N54" s="544"/>
      <c r="O54" s="544"/>
      <c r="P54" s="544"/>
      <c r="Q54" s="544"/>
      <c r="R54" s="544"/>
      <c r="S54" s="545"/>
      <c r="T54" s="526"/>
      <c r="U54" s="527"/>
      <c r="V54" s="527"/>
      <c r="W54" s="527"/>
      <c r="X54" s="527"/>
      <c r="Y54" s="527"/>
      <c r="Z54" s="527"/>
      <c r="AA54" s="528"/>
      <c r="AB54" s="53"/>
      <c r="AC54" s="49"/>
      <c r="AD54" s="49"/>
      <c r="AE54" s="49"/>
      <c r="AF54" s="49"/>
      <c r="AG54" s="52"/>
      <c r="AH54" s="6"/>
    </row>
    <row r="55" spans="1:34">
      <c r="A55" s="543"/>
      <c r="B55" s="544"/>
      <c r="C55" s="544"/>
      <c r="D55" s="544"/>
      <c r="E55" s="544"/>
      <c r="F55" s="544"/>
      <c r="G55" s="544"/>
      <c r="H55" s="544"/>
      <c r="I55" s="544"/>
      <c r="J55" s="544"/>
      <c r="K55" s="544"/>
      <c r="L55" s="544"/>
      <c r="M55" s="544"/>
      <c r="N55" s="544"/>
      <c r="O55" s="544"/>
      <c r="P55" s="544"/>
      <c r="Q55" s="544"/>
      <c r="R55" s="544"/>
      <c r="S55" s="545"/>
      <c r="T55" s="526"/>
      <c r="U55" s="527"/>
      <c r="V55" s="527"/>
      <c r="W55" s="527"/>
      <c r="X55" s="527"/>
      <c r="Y55" s="527"/>
      <c r="Z55" s="527"/>
      <c r="AA55" s="528"/>
      <c r="AB55" s="53"/>
      <c r="AC55" s="49"/>
      <c r="AD55" s="49"/>
      <c r="AE55" s="49"/>
      <c r="AF55" s="49"/>
      <c r="AG55" s="52"/>
      <c r="AH55" s="6"/>
    </row>
    <row r="56" spans="1:34" ht="13.5" customHeight="1">
      <c r="A56" s="543"/>
      <c r="B56" s="544"/>
      <c r="C56" s="544"/>
      <c r="D56" s="544"/>
      <c r="E56" s="544"/>
      <c r="F56" s="544"/>
      <c r="G56" s="544"/>
      <c r="H56" s="544"/>
      <c r="I56" s="544"/>
      <c r="J56" s="544"/>
      <c r="K56" s="544"/>
      <c r="L56" s="544"/>
      <c r="M56" s="544"/>
      <c r="N56" s="544"/>
      <c r="O56" s="544"/>
      <c r="P56" s="544"/>
      <c r="Q56" s="544"/>
      <c r="R56" s="544"/>
      <c r="S56" s="545"/>
      <c r="T56" s="532" t="str">
        <f>Genel!D12</f>
        <v>xxx</v>
      </c>
      <c r="U56" s="533"/>
      <c r="V56" s="533"/>
      <c r="W56" s="533"/>
      <c r="X56" s="533"/>
      <c r="Y56" s="533"/>
      <c r="Z56" s="533"/>
      <c r="AA56" s="534"/>
      <c r="AB56" s="532" t="str">
        <f>Genel!D12</f>
        <v>xxx</v>
      </c>
      <c r="AC56" s="533"/>
      <c r="AD56" s="533"/>
      <c r="AE56" s="533"/>
      <c r="AF56" s="533"/>
      <c r="AG56" s="534"/>
      <c r="AH56" s="6"/>
    </row>
    <row r="57" spans="1:34">
      <c r="A57" s="543"/>
      <c r="B57" s="544"/>
      <c r="C57" s="544"/>
      <c r="D57" s="544"/>
      <c r="E57" s="544"/>
      <c r="F57" s="544"/>
      <c r="G57" s="544"/>
      <c r="H57" s="544"/>
      <c r="I57" s="544"/>
      <c r="J57" s="544"/>
      <c r="K57" s="544"/>
      <c r="L57" s="544"/>
      <c r="M57" s="544"/>
      <c r="N57" s="544"/>
      <c r="O57" s="544"/>
      <c r="P57" s="544"/>
      <c r="Q57" s="544"/>
      <c r="R57" s="544"/>
      <c r="S57" s="545"/>
      <c r="T57" s="514" t="s">
        <v>238</v>
      </c>
      <c r="U57" s="515"/>
      <c r="V57" s="515"/>
      <c r="W57" s="515"/>
      <c r="X57" s="515"/>
      <c r="Y57" s="515"/>
      <c r="Z57" s="515"/>
      <c r="AA57" s="516"/>
      <c r="AB57" s="514" t="str">
        <f>Genel!D11</f>
        <v>xxx</v>
      </c>
      <c r="AC57" s="515"/>
      <c r="AD57" s="515"/>
      <c r="AE57" s="515"/>
      <c r="AF57" s="515"/>
      <c r="AG57" s="516"/>
      <c r="AH57" s="6"/>
    </row>
    <row r="58" spans="1:34">
      <c r="A58" s="546"/>
      <c r="B58" s="547"/>
      <c r="C58" s="547"/>
      <c r="D58" s="547"/>
      <c r="E58" s="547"/>
      <c r="F58" s="547"/>
      <c r="G58" s="547"/>
      <c r="H58" s="547"/>
      <c r="I58" s="547"/>
      <c r="J58" s="547"/>
      <c r="K58" s="547"/>
      <c r="L58" s="547"/>
      <c r="M58" s="547"/>
      <c r="N58" s="547"/>
      <c r="O58" s="547"/>
      <c r="P58" s="547"/>
      <c r="Q58" s="547"/>
      <c r="R58" s="547"/>
      <c r="S58" s="548"/>
      <c r="T58" s="529" t="str">
        <f>Genel!D14</f>
        <v>2. Yabancı Dil Fransızca Zümresi</v>
      </c>
      <c r="U58" s="530"/>
      <c r="V58" s="530"/>
      <c r="W58" s="530"/>
      <c r="X58" s="530"/>
      <c r="Y58" s="530"/>
      <c r="Z58" s="530"/>
      <c r="AA58" s="531"/>
      <c r="AB58" s="517" t="s">
        <v>14</v>
      </c>
      <c r="AC58" s="518"/>
      <c r="AD58" s="518"/>
      <c r="AE58" s="518"/>
      <c r="AF58" s="518"/>
      <c r="AG58" s="519"/>
      <c r="AH58" s="6"/>
    </row>
    <row r="59" spans="1:34" ht="9" customHeight="1">
      <c r="AH59" s="6"/>
    </row>
  </sheetData>
  <sheetProtection formatCells="0" formatColumns="0" formatRows="0" insertColumns="0" insertRows="0" insertHyperlinks="0" deleteColumns="0" deleteRows="0" sort="0" autoFilter="0" pivotTables="0"/>
  <mergeCells count="60">
    <mergeCell ref="A1:AH1"/>
    <mergeCell ref="AB56:AG56"/>
    <mergeCell ref="AF6:AG6"/>
    <mergeCell ref="G47:H47"/>
    <mergeCell ref="A25:F25"/>
    <mergeCell ref="A8:B8"/>
    <mergeCell ref="G44:H44"/>
    <mergeCell ref="G45:H45"/>
    <mergeCell ref="G46:H46"/>
    <mergeCell ref="AB52:AG52"/>
    <mergeCell ref="G43:H43"/>
    <mergeCell ref="G48:H48"/>
    <mergeCell ref="Z43:AE43"/>
    <mergeCell ref="A24:F24"/>
    <mergeCell ref="AF27:AF28"/>
    <mergeCell ref="A16:B16"/>
    <mergeCell ref="AB57:AG57"/>
    <mergeCell ref="AB58:AG58"/>
    <mergeCell ref="K43:V43"/>
    <mergeCell ref="T52:AA52"/>
    <mergeCell ref="T53:AA53"/>
    <mergeCell ref="T54:AA54"/>
    <mergeCell ref="T55:AA55"/>
    <mergeCell ref="T57:AA57"/>
    <mergeCell ref="T58:AA58"/>
    <mergeCell ref="T56:AA56"/>
    <mergeCell ref="A52:S52"/>
    <mergeCell ref="K44:R44"/>
    <mergeCell ref="S44:T44"/>
    <mergeCell ref="A53:S58"/>
    <mergeCell ref="A30:AG30"/>
    <mergeCell ref="G49:H49"/>
    <mergeCell ref="G50:H50"/>
    <mergeCell ref="AG27:AG28"/>
    <mergeCell ref="A18:B18"/>
    <mergeCell ref="A19:B19"/>
    <mergeCell ref="A21:B21"/>
    <mergeCell ref="A22:B22"/>
    <mergeCell ref="A23:B23"/>
    <mergeCell ref="A20:B20"/>
    <mergeCell ref="U44:V44"/>
    <mergeCell ref="I45:J45"/>
    <mergeCell ref="K50:Q50"/>
    <mergeCell ref="D3:E3"/>
    <mergeCell ref="N3:R3"/>
    <mergeCell ref="V3:X3"/>
    <mergeCell ref="J3:L3"/>
    <mergeCell ref="A6:F6"/>
    <mergeCell ref="A7:F7"/>
    <mergeCell ref="A26:F26"/>
    <mergeCell ref="A27:F27"/>
    <mergeCell ref="A28:F28"/>
    <mergeCell ref="A11:B11"/>
    <mergeCell ref="A9:B9"/>
    <mergeCell ref="A10:B10"/>
    <mergeCell ref="A13:B13"/>
    <mergeCell ref="A14:B14"/>
    <mergeCell ref="A12:B12"/>
    <mergeCell ref="A17:B17"/>
    <mergeCell ref="A15:B15"/>
  </mergeCells>
  <dataValidations count="2">
    <dataValidation type="decimal" allowBlank="1" showInputMessage="1" showErrorMessage="1" errorTitle="Değer fazlası ahatası" error="10'dan fazla bir değer girişi yaptınız." sqref="G7:AE7">
      <formula1>0</formula1>
      <formula2>50</formula2>
    </dataValidation>
    <dataValidation type="decimal" allowBlank="1" showInputMessage="1" showErrorMessage="1" errorTitle="Yanlış Değer Girişi" error="Puan değerinin üstünde bir not girdiniz." sqref="S9:AE23 G9:Q23">
      <formula1>0</formula1>
      <formula2>G$7</formula2>
    </dataValidation>
  </dataValidations>
  <printOptions horizontalCentered="1"/>
  <pageMargins left="0.19685039370078741" right="7.874015748031496E-2" top="0.27559055118110237" bottom="0.19685039370078741" header="0.27559055118110237" footer="0.19685039370078741"/>
  <pageSetup paperSize="9" scale="70" orientation="portrait" r:id="rId1"/>
  <headerFooter alignWithMargins="0"/>
  <ignoredErrors>
    <ignoredError sqref="G7:AE7"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rgb="FF00B050"/>
  </sheetPr>
  <dimension ref="A1:AK59"/>
  <sheetViews>
    <sheetView topLeftCell="A10" zoomScale="80" zoomScaleNormal="80" zoomScalePageLayoutView="69" workbookViewId="0">
      <selection activeCell="V3" sqref="V3:X3"/>
    </sheetView>
  </sheetViews>
  <sheetFormatPr baseColWidth="10" defaultColWidth="9.140625" defaultRowHeight="12.75"/>
  <cols>
    <col min="1" max="1" width="1.5703125" style="3" customWidth="1"/>
    <col min="2" max="2" width="2.28515625" style="19" customWidth="1"/>
    <col min="3" max="3" width="5.28515625" style="19" customWidth="1"/>
    <col min="4" max="4" width="15.140625" style="19" customWidth="1"/>
    <col min="5" max="5" width="13.28515625" style="19" customWidth="1"/>
    <col min="6" max="6" width="2.28515625" style="19" customWidth="1"/>
    <col min="7" max="9" width="3.85546875" style="19" customWidth="1"/>
    <col min="10" max="10" width="4" style="19" customWidth="1"/>
    <col min="11" max="31" width="3.85546875" style="19" customWidth="1"/>
    <col min="32" max="33" width="4.5703125" style="19" customWidth="1"/>
    <col min="34" max="34" width="1.5703125" style="19" customWidth="1"/>
    <col min="35" max="35" width="2.42578125" style="3" bestFit="1" customWidth="1"/>
    <col min="36" max="16384" width="9.140625" style="3"/>
  </cols>
  <sheetData>
    <row r="1" spans="1:37" ht="27.75" customHeight="1" thickBot="1">
      <c r="A1" s="549" t="str">
        <f>Genel!D15</f>
        <v>Vefa  Lisesi Ortak Sınav Değerlendirme Formu</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row>
    <row r="2" spans="1:37" ht="9.75" customHeight="1">
      <c r="A2" s="4"/>
      <c r="B2" s="5"/>
      <c r="C2" s="5"/>
      <c r="D2" s="5"/>
      <c r="E2" s="5"/>
      <c r="F2" s="5"/>
      <c r="G2" s="5"/>
      <c r="H2" s="5"/>
      <c r="I2" s="5"/>
      <c r="J2" s="5"/>
      <c r="K2" s="5"/>
      <c r="L2" s="98"/>
      <c r="M2" s="5"/>
      <c r="N2" s="5"/>
      <c r="O2" s="5"/>
      <c r="P2" s="5"/>
      <c r="Q2" s="5"/>
      <c r="R2" s="5"/>
      <c r="S2" s="5"/>
      <c r="T2" s="5"/>
      <c r="U2" s="5"/>
      <c r="V2" s="5"/>
      <c r="W2" s="5"/>
      <c r="X2" s="5"/>
      <c r="Y2" s="5"/>
      <c r="Z2" s="5"/>
      <c r="AA2" s="98"/>
      <c r="AB2" s="5"/>
      <c r="AC2" s="5"/>
      <c r="AD2" s="5"/>
      <c r="AE2" s="5"/>
      <c r="AF2" s="5"/>
      <c r="AG2" s="5"/>
      <c r="AH2" s="99"/>
    </row>
    <row r="3" spans="1:37" s="91" customFormat="1" ht="21" customHeight="1">
      <c r="A3" s="105"/>
      <c r="B3" s="82" t="s">
        <v>6</v>
      </c>
      <c r="C3" s="83"/>
      <c r="D3" s="491" t="str">
        <f>Genel!D2</f>
        <v>SEÇMELİ 2. YABANCI DİL - FRANSIZCA</v>
      </c>
      <c r="E3" s="491"/>
      <c r="F3" s="82" t="s">
        <v>66</v>
      </c>
      <c r="G3" s="87"/>
      <c r="H3" s="192" t="s">
        <v>167</v>
      </c>
      <c r="I3" s="193"/>
      <c r="J3" s="82" t="s">
        <v>3</v>
      </c>
      <c r="K3" s="84"/>
      <c r="L3" s="85"/>
      <c r="M3" s="92"/>
      <c r="N3" s="493" t="s">
        <v>128</v>
      </c>
      <c r="O3" s="494"/>
      <c r="P3" s="494"/>
      <c r="Q3" s="494"/>
      <c r="R3" s="494"/>
      <c r="S3" s="92"/>
      <c r="T3" s="83" t="s">
        <v>72</v>
      </c>
      <c r="U3" s="87"/>
      <c r="V3" s="495"/>
      <c r="W3" s="495"/>
      <c r="X3" s="496"/>
      <c r="Y3" s="82" t="s">
        <v>73</v>
      </c>
      <c r="Z3" s="83"/>
      <c r="AA3" s="83"/>
      <c r="AB3" s="191" t="str">
        <f>Genel!D5</f>
        <v>1.</v>
      </c>
      <c r="AC3" s="86" t="s">
        <v>4</v>
      </c>
      <c r="AD3" s="87"/>
      <c r="AE3" s="191" t="str">
        <f>Genel!D6</f>
        <v>1, 2, 3</v>
      </c>
      <c r="AF3" s="86" t="s">
        <v>5</v>
      </c>
      <c r="AG3" s="88"/>
      <c r="AH3" s="103"/>
      <c r="AI3" s="89"/>
      <c r="AJ3" s="90"/>
    </row>
    <row r="4" spans="1:37" ht="9.75" customHeight="1" thickBot="1">
      <c r="A4" s="8"/>
      <c r="B4" s="9"/>
      <c r="C4" s="9"/>
      <c r="D4" s="10"/>
      <c r="E4" s="10"/>
      <c r="F4" s="10"/>
      <c r="G4" s="10"/>
      <c r="H4" s="10"/>
      <c r="I4" s="10"/>
      <c r="J4" s="10"/>
      <c r="K4" s="11"/>
      <c r="L4" s="10"/>
      <c r="M4" s="214">
        <f>M3</f>
        <v>0</v>
      </c>
      <c r="N4" s="10"/>
      <c r="O4" s="12"/>
      <c r="P4" s="11"/>
      <c r="Q4" s="9"/>
      <c r="R4" s="9"/>
      <c r="S4" s="9"/>
      <c r="T4" s="13"/>
      <c r="U4" s="11"/>
      <c r="V4" s="10"/>
      <c r="W4" s="10"/>
      <c r="X4" s="10"/>
      <c r="Y4" s="10"/>
      <c r="Z4" s="14"/>
      <c r="AA4" s="14"/>
      <c r="AB4" s="14"/>
      <c r="AC4" s="14"/>
      <c r="AD4" s="11"/>
      <c r="AE4" s="9"/>
      <c r="AF4" s="9"/>
      <c r="AG4" s="9"/>
      <c r="AH4" s="104"/>
    </row>
    <row r="5" spans="1:37" ht="16.5" customHeight="1">
      <c r="A5" s="174" t="s">
        <v>113</v>
      </c>
      <c r="B5" s="26"/>
      <c r="C5" s="27"/>
      <c r="D5" s="27"/>
      <c r="E5" s="27"/>
      <c r="F5" s="27"/>
      <c r="G5" s="27"/>
      <c r="H5" s="27"/>
      <c r="I5" s="27"/>
      <c r="J5" s="27"/>
      <c r="K5" s="27"/>
      <c r="L5" s="27"/>
      <c r="M5" s="27"/>
      <c r="N5" s="27"/>
      <c r="O5" s="27"/>
      <c r="P5" s="27"/>
      <c r="Q5" s="27"/>
      <c r="R5" s="27"/>
      <c r="S5" s="6"/>
      <c r="T5" s="6"/>
      <c r="U5" s="6"/>
      <c r="V5" s="6"/>
      <c r="W5" s="6"/>
      <c r="X5" s="6"/>
      <c r="Y5" s="6"/>
      <c r="Z5" s="6"/>
      <c r="AA5" s="6"/>
      <c r="AB5" s="155" t="str">
        <f>CONCATENATE(AB3,AC3," ",AE3,AF3)</f>
        <v>1.DÖNEM 1, 2, 3YAZILI</v>
      </c>
      <c r="AC5" s="6"/>
      <c r="AD5" s="6"/>
      <c r="AE5" s="6"/>
      <c r="AF5" s="6"/>
      <c r="AG5" s="6"/>
      <c r="AH5" s="6"/>
    </row>
    <row r="6" spans="1:37" ht="118.5" customHeight="1">
      <c r="A6" s="472" t="s">
        <v>70</v>
      </c>
      <c r="B6" s="473"/>
      <c r="C6" s="473"/>
      <c r="D6" s="473"/>
      <c r="E6" s="473"/>
      <c r="F6" s="474"/>
      <c r="G6" s="355" t="str">
        <f>IF(Konular!G2=0," ",Konular!G2)</f>
        <v>être, avoir, s'appeler, habiter</v>
      </c>
      <c r="H6" s="355" t="str">
        <f>IF(Konular!H2=0," ",Konular!H2)</f>
        <v>anlam ve şahıslara göre fiil kullanımı</v>
      </c>
      <c r="I6" s="355" t="str">
        <f>IF(Konular!I2=0," ",Konular!I2)</f>
        <v>çekimlerine ve anlamlarına göre fiileri tanıma</v>
      </c>
      <c r="J6" s="355" t="str">
        <f>IF(Konular!J2=0," ",Konular!J2)</f>
        <v>dişi ve erkek 3. tekil şahıs ayrımı</v>
      </c>
      <c r="K6" s="355" t="str">
        <f>IF(Konular!K2=0," ",Konular!K2)</f>
        <v>dişi ve erkek isim/sıfat ayrımı</v>
      </c>
      <c r="L6" s="355" t="str">
        <f>IF(Konular!L2=0," ",Konular!L2)</f>
        <v>kimlik bilgilerini ve kişisel bilgileri tanıma</v>
      </c>
      <c r="M6" s="355" t="str">
        <f>IF(Konular!M2=0," ",Konular!M2)</f>
        <v>être ve avoir ayrımı</v>
      </c>
      <c r="N6" s="355" t="str">
        <f>IF(Konular!N2=0," ",Konular!N2)</f>
        <v>yazılı anlama</v>
      </c>
      <c r="O6" s="355" t="str">
        <f>IF(Konular!O2=0," ",Konular!O2)</f>
        <v>sayıları tanıma</v>
      </c>
      <c r="P6" s="355" t="str">
        <f>IF(Konular!P2=0," ",Konular!P2)</f>
        <v>ülke, şehir préposition'larını tanıma</v>
      </c>
      <c r="Q6" s="355" t="str">
        <f>IF(Konular!Q2=0," ",Konular!Q2)</f>
        <v>iyelik ve işaret sıfatlarını tanıma</v>
      </c>
      <c r="R6" s="355" t="str">
        <f>IF(Konular!R2=0," ",Konular!R2)</f>
        <v>özel isimlere göre dişi/erkek sıfat tanıma</v>
      </c>
      <c r="S6" s="355" t="str">
        <f>IF(Konular!S2=0," ",Konular!S2)</f>
        <v>evet-hayır sorularını yanıtlama</v>
      </c>
      <c r="T6" s="355" t="str">
        <f>IF(Konular!T2=0," ",Konular!T2)</f>
        <v>ham kimlik verilerini cümlede ifade etme</v>
      </c>
      <c r="U6" s="355" t="str">
        <f>IF(Konular!U2=0," ",Konular!U2)</f>
        <v xml:space="preserve"> </v>
      </c>
      <c r="V6" s="355" t="str">
        <f>IF(Konular!V2=0," ",Konular!V2)</f>
        <v xml:space="preserve"> </v>
      </c>
      <c r="W6" s="355" t="str">
        <f>IF(Konular!W2=0," ",Konular!W2)</f>
        <v xml:space="preserve"> </v>
      </c>
      <c r="X6" s="355" t="str">
        <f>IF(Konular!X2=0," ",Konular!X2)</f>
        <v xml:space="preserve"> </v>
      </c>
      <c r="Y6" s="355" t="str">
        <f>IF(Konular!Y2=0," ",Konular!Y2)</f>
        <v xml:space="preserve"> </v>
      </c>
      <c r="Z6" s="355" t="str">
        <f>IF(Konular!Z2=0," ",Konular!Z2)</f>
        <v xml:space="preserve"> </v>
      </c>
      <c r="AA6" s="355" t="str">
        <f>IF(Konular!AA2=0," ",Konular!AA2)</f>
        <v xml:space="preserve"> </v>
      </c>
      <c r="AB6" s="355" t="str">
        <f>IF(Konular!AB2=0," ",Konular!AB2)</f>
        <v xml:space="preserve"> </v>
      </c>
      <c r="AC6" s="355" t="str">
        <f>IF(Konular!AJ2=0," ",Konular!AJ2)</f>
        <v xml:space="preserve"> </v>
      </c>
      <c r="AD6" s="355" t="str">
        <f>IF(Konular!AK2=0," ",Konular!AK2)</f>
        <v xml:space="preserve"> </v>
      </c>
      <c r="AE6" s="355" t="str">
        <f>IF(Konular!AM2=0," ",Konular!AM2)</f>
        <v xml:space="preserve"> </v>
      </c>
      <c r="AF6" s="475" t="s">
        <v>116</v>
      </c>
      <c r="AG6" s="476"/>
      <c r="AH6" s="15"/>
    </row>
    <row r="7" spans="1:37" ht="16.5">
      <c r="A7" s="469" t="s">
        <v>71</v>
      </c>
      <c r="B7" s="470"/>
      <c r="C7" s="470"/>
      <c r="D7" s="470"/>
      <c r="E7" s="470"/>
      <c r="F7" s="471"/>
      <c r="G7" s="356">
        <f>IF(Konular!G3=0," ",Konular!G3)</f>
        <v>10</v>
      </c>
      <c r="H7" s="356">
        <f>IF(Konular!H3=0," ",Konular!H3)</f>
        <v>7</v>
      </c>
      <c r="I7" s="356">
        <f>IF(Konular!I3=0," ",Konular!I3)</f>
        <v>6</v>
      </c>
      <c r="J7" s="356">
        <f>IF(Konular!J3=0," ",Konular!J3)</f>
        <v>10</v>
      </c>
      <c r="K7" s="356">
        <f>IF(Konular!K3=0," ",Konular!K3)</f>
        <v>6</v>
      </c>
      <c r="L7" s="356">
        <f>IF(Konular!L3=0," ",Konular!L3)</f>
        <v>4</v>
      </c>
      <c r="M7" s="356">
        <f>IF(Konular!M3=0," ",Konular!M3)</f>
        <v>4</v>
      </c>
      <c r="N7" s="356">
        <f>IF(Konular!N3=0," ",Konular!N3)</f>
        <v>7</v>
      </c>
      <c r="O7" s="356">
        <f>IF(Konular!O3=0," ",Konular!O3)</f>
        <v>6</v>
      </c>
      <c r="P7" s="356">
        <f>IF(Konular!P3=0," ",Konular!P3)</f>
        <v>4</v>
      </c>
      <c r="Q7" s="356">
        <f>IF(Konular!Q3=0," ",Konular!Q3)</f>
        <v>4</v>
      </c>
      <c r="R7" s="356">
        <f>IF(Konular!R3=0," ",Konular!R3)</f>
        <v>8</v>
      </c>
      <c r="S7" s="356">
        <f>IF(Konular!S3=0," ",Konular!S3)</f>
        <v>14</v>
      </c>
      <c r="T7" s="356">
        <f>IF(Konular!T3=0," ",Konular!T3)</f>
        <v>10</v>
      </c>
      <c r="U7" s="356" t="str">
        <f>IF(Konular!U3=0," ",Konular!U3)</f>
        <v xml:space="preserve"> </v>
      </c>
      <c r="V7" s="356" t="str">
        <f>IF(Konular!V3=0," ",Konular!V3)</f>
        <v xml:space="preserve"> </v>
      </c>
      <c r="W7" s="356" t="str">
        <f>IF(Konular!W3=0," ",Konular!W3)</f>
        <v xml:space="preserve"> </v>
      </c>
      <c r="X7" s="356" t="str">
        <f>IF(Konular!X3=0," ",Konular!X3)</f>
        <v xml:space="preserve"> </v>
      </c>
      <c r="Y7" s="356" t="str">
        <f>IF(Konular!Y3=0," ",Konular!Y3)</f>
        <v xml:space="preserve"> </v>
      </c>
      <c r="Z7" s="356" t="str">
        <f>IF(Konular!Z3=0," ",Konular!Z3)</f>
        <v xml:space="preserve"> </v>
      </c>
      <c r="AA7" s="356" t="str">
        <f>IF(Konular!AA3=0," ",Konular!AA3)</f>
        <v xml:space="preserve"> </v>
      </c>
      <c r="AB7" s="356" t="str">
        <f>IF(Konular!AB3=0," ",Konular!AB3)</f>
        <v xml:space="preserve"> </v>
      </c>
      <c r="AC7" s="356" t="str">
        <f>IF(Konular!AJ3=0," ",Konular!AJ3)</f>
        <v xml:space="preserve"> </v>
      </c>
      <c r="AD7" s="356" t="str">
        <f>IF(Konular!AK3=0," ",Konular!AK3)</f>
        <v xml:space="preserve"> </v>
      </c>
      <c r="AE7" s="356" t="str">
        <f>IF(Konular!AM3=0," ",Konular!AM3)</f>
        <v xml:space="preserve"> </v>
      </c>
      <c r="AF7" s="357">
        <f>IF(SUM(G7:AE7)&lt;=100,SUM(G7:AE7),"HATA")</f>
        <v>100</v>
      </c>
      <c r="AG7" s="337">
        <f>AF7</f>
        <v>100</v>
      </c>
      <c r="AH7" s="16"/>
    </row>
    <row r="8" spans="1:37" ht="38.25" customHeight="1">
      <c r="A8" s="555" t="s">
        <v>1</v>
      </c>
      <c r="B8" s="556"/>
      <c r="C8" s="76" t="s">
        <v>67</v>
      </c>
      <c r="D8" s="163" t="s">
        <v>68</v>
      </c>
      <c r="E8" s="164" t="s">
        <v>69</v>
      </c>
      <c r="F8" s="165" t="s">
        <v>111</v>
      </c>
      <c r="G8" s="171" t="s">
        <v>40</v>
      </c>
      <c r="H8" s="172" t="s">
        <v>41</v>
      </c>
      <c r="I8" s="172" t="s">
        <v>42</v>
      </c>
      <c r="J8" s="172" t="s">
        <v>43</v>
      </c>
      <c r="K8" s="172" t="s">
        <v>44</v>
      </c>
      <c r="L8" s="172" t="s">
        <v>45</v>
      </c>
      <c r="M8" s="172" t="s">
        <v>46</v>
      </c>
      <c r="N8" s="172" t="s">
        <v>47</v>
      </c>
      <c r="O8" s="172" t="s">
        <v>48</v>
      </c>
      <c r="P8" s="172" t="s">
        <v>49</v>
      </c>
      <c r="Q8" s="172" t="s">
        <v>50</v>
      </c>
      <c r="R8" s="172" t="s">
        <v>51</v>
      </c>
      <c r="S8" s="172" t="s">
        <v>52</v>
      </c>
      <c r="T8" s="172" t="s">
        <v>53</v>
      </c>
      <c r="U8" s="172" t="s">
        <v>54</v>
      </c>
      <c r="V8" s="172" t="s">
        <v>55</v>
      </c>
      <c r="W8" s="172" t="s">
        <v>56</v>
      </c>
      <c r="X8" s="172" t="s">
        <v>57</v>
      </c>
      <c r="Y8" s="172" t="s">
        <v>58</v>
      </c>
      <c r="Z8" s="172" t="s">
        <v>59</v>
      </c>
      <c r="AA8" s="172" t="s">
        <v>60</v>
      </c>
      <c r="AB8" s="172" t="s">
        <v>61</v>
      </c>
      <c r="AC8" s="172" t="s">
        <v>62</v>
      </c>
      <c r="AD8" s="172" t="s">
        <v>63</v>
      </c>
      <c r="AE8" s="172" t="s">
        <v>64</v>
      </c>
      <c r="AF8" s="336" t="s">
        <v>112</v>
      </c>
      <c r="AG8" s="337" t="s">
        <v>22</v>
      </c>
      <c r="AH8" s="16"/>
    </row>
    <row r="9" spans="1:37" ht="12" customHeight="1">
      <c r="A9" s="506">
        <v>1</v>
      </c>
      <c r="B9" s="507"/>
      <c r="C9" s="113"/>
      <c r="D9" s="194"/>
      <c r="E9" s="211"/>
      <c r="F9" s="212"/>
      <c r="G9" s="114"/>
      <c r="H9" s="114"/>
      <c r="I9" s="114"/>
      <c r="J9" s="114"/>
      <c r="K9" s="114"/>
      <c r="L9" s="114"/>
      <c r="M9" s="114"/>
      <c r="N9" s="114"/>
      <c r="O9" s="114"/>
      <c r="P9" s="114"/>
      <c r="Q9" s="115"/>
      <c r="R9" s="169"/>
      <c r="S9" s="115"/>
      <c r="T9" s="115"/>
      <c r="U9" s="115"/>
      <c r="V9" s="115"/>
      <c r="W9" s="115"/>
      <c r="X9" s="115"/>
      <c r="Y9" s="115"/>
      <c r="Z9" s="115"/>
      <c r="AA9" s="115"/>
      <c r="AB9" s="115"/>
      <c r="AC9" s="115"/>
      <c r="AD9" s="115"/>
      <c r="AE9" s="115"/>
      <c r="AF9" s="331" t="str">
        <f t="shared" ref="AF9:AF23" si="0">IF(OR(A9="",G9=""),"",SUM(G9:AE9))</f>
        <v/>
      </c>
      <c r="AG9" s="332" t="str">
        <f t="shared" ref="AG9:AG23" si="1">IF(OR(A9="",G9=""),"",ROUND(AF9,0))</f>
        <v/>
      </c>
      <c r="AH9" s="17"/>
    </row>
    <row r="10" spans="1:37" ht="12" customHeight="1">
      <c r="A10" s="487">
        <v>2</v>
      </c>
      <c r="B10" s="488"/>
      <c r="C10" s="116"/>
      <c r="D10" s="117"/>
      <c r="E10" s="162"/>
      <c r="F10" s="166"/>
      <c r="G10" s="118"/>
      <c r="H10" s="118"/>
      <c r="I10" s="118"/>
      <c r="J10" s="118"/>
      <c r="K10" s="118"/>
      <c r="L10" s="118"/>
      <c r="M10" s="118"/>
      <c r="N10" s="118"/>
      <c r="O10" s="118"/>
      <c r="P10" s="118"/>
      <c r="Q10" s="119"/>
      <c r="R10" s="170"/>
      <c r="S10" s="119"/>
      <c r="T10" s="119"/>
      <c r="U10" s="119"/>
      <c r="V10" s="119"/>
      <c r="W10" s="119"/>
      <c r="X10" s="119"/>
      <c r="Y10" s="119"/>
      <c r="Z10" s="119"/>
      <c r="AA10" s="119"/>
      <c r="AB10" s="119"/>
      <c r="AC10" s="119"/>
      <c r="AD10" s="119"/>
      <c r="AE10" s="119"/>
      <c r="AF10" s="331" t="str">
        <f t="shared" si="0"/>
        <v/>
      </c>
      <c r="AG10" s="332" t="str">
        <f t="shared" si="1"/>
        <v/>
      </c>
      <c r="AH10" s="17"/>
      <c r="AK10" s="100"/>
    </row>
    <row r="11" spans="1:37" ht="12" customHeight="1">
      <c r="A11" s="506">
        <v>3</v>
      </c>
      <c r="B11" s="507"/>
      <c r="C11" s="113"/>
      <c r="D11" s="194"/>
      <c r="E11" s="211"/>
      <c r="F11" s="212"/>
      <c r="G11" s="114"/>
      <c r="H11" s="114"/>
      <c r="I11" s="114"/>
      <c r="J11" s="114"/>
      <c r="K11" s="114"/>
      <c r="L11" s="114"/>
      <c r="M11" s="114"/>
      <c r="N11" s="114"/>
      <c r="O11" s="114"/>
      <c r="P11" s="114"/>
      <c r="Q11" s="115"/>
      <c r="R11" s="169"/>
      <c r="S11" s="115"/>
      <c r="T11" s="115"/>
      <c r="U11" s="115"/>
      <c r="V11" s="115"/>
      <c r="W11" s="115"/>
      <c r="X11" s="115"/>
      <c r="Y11" s="115"/>
      <c r="Z11" s="115"/>
      <c r="AA11" s="115"/>
      <c r="AB11" s="115"/>
      <c r="AC11" s="115"/>
      <c r="AD11" s="115"/>
      <c r="AE11" s="115"/>
      <c r="AF11" s="331" t="str">
        <f t="shared" si="0"/>
        <v/>
      </c>
      <c r="AG11" s="332" t="str">
        <f t="shared" si="1"/>
        <v/>
      </c>
      <c r="AH11" s="17"/>
    </row>
    <row r="12" spans="1:37" ht="12" customHeight="1">
      <c r="A12" s="487">
        <v>4</v>
      </c>
      <c r="B12" s="488"/>
      <c r="C12" s="116"/>
      <c r="D12" s="117"/>
      <c r="E12" s="162"/>
      <c r="F12" s="166"/>
      <c r="G12" s="118"/>
      <c r="H12" s="118"/>
      <c r="I12" s="118"/>
      <c r="J12" s="118"/>
      <c r="K12" s="118"/>
      <c r="L12" s="118"/>
      <c r="M12" s="118"/>
      <c r="N12" s="118"/>
      <c r="O12" s="118"/>
      <c r="P12" s="118"/>
      <c r="Q12" s="119"/>
      <c r="R12" s="170"/>
      <c r="S12" s="119"/>
      <c r="T12" s="119"/>
      <c r="U12" s="119"/>
      <c r="V12" s="119"/>
      <c r="W12" s="119"/>
      <c r="X12" s="119"/>
      <c r="Y12" s="119"/>
      <c r="Z12" s="119"/>
      <c r="AA12" s="119"/>
      <c r="AB12" s="119"/>
      <c r="AC12" s="119"/>
      <c r="AD12" s="119"/>
      <c r="AE12" s="119"/>
      <c r="AF12" s="331" t="str">
        <f t="shared" si="0"/>
        <v/>
      </c>
      <c r="AG12" s="332" t="str">
        <f t="shared" si="1"/>
        <v/>
      </c>
      <c r="AH12" s="17"/>
    </row>
    <row r="13" spans="1:37" ht="12" customHeight="1">
      <c r="A13" s="506">
        <v>5</v>
      </c>
      <c r="B13" s="507"/>
      <c r="C13" s="113"/>
      <c r="D13" s="194"/>
      <c r="E13" s="211"/>
      <c r="F13" s="212"/>
      <c r="G13" s="114"/>
      <c r="H13" s="114"/>
      <c r="I13" s="114"/>
      <c r="J13" s="114"/>
      <c r="K13" s="114"/>
      <c r="L13" s="114"/>
      <c r="M13" s="114"/>
      <c r="N13" s="114"/>
      <c r="O13" s="114"/>
      <c r="P13" s="114"/>
      <c r="Q13" s="115"/>
      <c r="R13" s="169"/>
      <c r="S13" s="115"/>
      <c r="T13" s="115"/>
      <c r="U13" s="115"/>
      <c r="V13" s="115"/>
      <c r="W13" s="115"/>
      <c r="X13" s="115"/>
      <c r="Y13" s="115"/>
      <c r="Z13" s="115"/>
      <c r="AA13" s="115"/>
      <c r="AB13" s="115"/>
      <c r="AC13" s="115"/>
      <c r="AD13" s="115"/>
      <c r="AE13" s="115"/>
      <c r="AF13" s="331" t="str">
        <f t="shared" si="0"/>
        <v/>
      </c>
      <c r="AG13" s="332" t="str">
        <f t="shared" si="1"/>
        <v/>
      </c>
      <c r="AH13" s="17"/>
    </row>
    <row r="14" spans="1:37" ht="12" customHeight="1">
      <c r="A14" s="487">
        <v>6</v>
      </c>
      <c r="B14" s="488"/>
      <c r="C14" s="116"/>
      <c r="D14" s="117"/>
      <c r="E14" s="162"/>
      <c r="F14" s="166"/>
      <c r="G14" s="118"/>
      <c r="H14" s="118"/>
      <c r="I14" s="118"/>
      <c r="J14" s="118"/>
      <c r="K14" s="118"/>
      <c r="L14" s="118"/>
      <c r="M14" s="118"/>
      <c r="N14" s="118"/>
      <c r="O14" s="118"/>
      <c r="P14" s="118"/>
      <c r="Q14" s="119"/>
      <c r="R14" s="170"/>
      <c r="S14" s="119"/>
      <c r="T14" s="119"/>
      <c r="U14" s="119"/>
      <c r="V14" s="119"/>
      <c r="W14" s="119"/>
      <c r="X14" s="119"/>
      <c r="Y14" s="119"/>
      <c r="Z14" s="119"/>
      <c r="AA14" s="119"/>
      <c r="AB14" s="119"/>
      <c r="AC14" s="119"/>
      <c r="AD14" s="119"/>
      <c r="AE14" s="119"/>
      <c r="AF14" s="331" t="str">
        <f t="shared" si="0"/>
        <v/>
      </c>
      <c r="AG14" s="332" t="str">
        <f t="shared" si="1"/>
        <v/>
      </c>
      <c r="AH14" s="17"/>
    </row>
    <row r="15" spans="1:37" ht="12" customHeight="1">
      <c r="A15" s="506">
        <v>7</v>
      </c>
      <c r="B15" s="507"/>
      <c r="C15" s="113"/>
      <c r="D15" s="194"/>
      <c r="E15" s="211"/>
      <c r="F15" s="212"/>
      <c r="G15" s="114"/>
      <c r="H15" s="114"/>
      <c r="I15" s="114"/>
      <c r="J15" s="114"/>
      <c r="K15" s="114"/>
      <c r="L15" s="114"/>
      <c r="M15" s="114"/>
      <c r="N15" s="114"/>
      <c r="O15" s="114"/>
      <c r="P15" s="114"/>
      <c r="Q15" s="115"/>
      <c r="R15" s="169"/>
      <c r="S15" s="115"/>
      <c r="T15" s="115"/>
      <c r="U15" s="115"/>
      <c r="V15" s="115"/>
      <c r="W15" s="115"/>
      <c r="X15" s="115"/>
      <c r="Y15" s="115"/>
      <c r="Z15" s="115"/>
      <c r="AA15" s="115"/>
      <c r="AB15" s="115"/>
      <c r="AC15" s="115"/>
      <c r="AD15" s="115"/>
      <c r="AE15" s="115"/>
      <c r="AF15" s="331" t="str">
        <f t="shared" si="0"/>
        <v/>
      </c>
      <c r="AG15" s="332" t="str">
        <f t="shared" si="1"/>
        <v/>
      </c>
      <c r="AH15" s="17"/>
    </row>
    <row r="16" spans="1:37" ht="12" customHeight="1">
      <c r="A16" s="487">
        <v>8</v>
      </c>
      <c r="B16" s="488"/>
      <c r="C16" s="116"/>
      <c r="D16" s="117"/>
      <c r="E16" s="162"/>
      <c r="F16" s="166"/>
      <c r="G16" s="118"/>
      <c r="H16" s="118"/>
      <c r="I16" s="118"/>
      <c r="J16" s="118"/>
      <c r="K16" s="118"/>
      <c r="L16" s="118"/>
      <c r="M16" s="118"/>
      <c r="N16" s="118"/>
      <c r="O16" s="118"/>
      <c r="P16" s="118"/>
      <c r="Q16" s="119"/>
      <c r="R16" s="170"/>
      <c r="S16" s="119"/>
      <c r="T16" s="119"/>
      <c r="U16" s="119"/>
      <c r="V16" s="119"/>
      <c r="W16" s="119"/>
      <c r="X16" s="119"/>
      <c r="Y16" s="119"/>
      <c r="Z16" s="119"/>
      <c r="AA16" s="119"/>
      <c r="AB16" s="119"/>
      <c r="AC16" s="119"/>
      <c r="AD16" s="119"/>
      <c r="AE16" s="119"/>
      <c r="AF16" s="331" t="str">
        <f t="shared" si="0"/>
        <v/>
      </c>
      <c r="AG16" s="332" t="str">
        <f t="shared" si="1"/>
        <v/>
      </c>
      <c r="AH16" s="17"/>
    </row>
    <row r="17" spans="1:34" ht="12" customHeight="1">
      <c r="A17" s="506">
        <v>9</v>
      </c>
      <c r="B17" s="507"/>
      <c r="C17" s="113"/>
      <c r="D17" s="194"/>
      <c r="E17" s="211"/>
      <c r="F17" s="212"/>
      <c r="G17" s="114"/>
      <c r="H17" s="114"/>
      <c r="I17" s="114"/>
      <c r="J17" s="114"/>
      <c r="K17" s="114"/>
      <c r="L17" s="114"/>
      <c r="M17" s="114"/>
      <c r="N17" s="114"/>
      <c r="O17" s="114"/>
      <c r="P17" s="114"/>
      <c r="Q17" s="115"/>
      <c r="R17" s="169"/>
      <c r="S17" s="115"/>
      <c r="T17" s="115"/>
      <c r="U17" s="115"/>
      <c r="V17" s="115"/>
      <c r="W17" s="115"/>
      <c r="X17" s="115"/>
      <c r="Y17" s="115"/>
      <c r="Z17" s="115"/>
      <c r="AA17" s="115"/>
      <c r="AB17" s="115"/>
      <c r="AC17" s="115"/>
      <c r="AD17" s="115"/>
      <c r="AE17" s="115"/>
      <c r="AF17" s="331" t="str">
        <f t="shared" si="0"/>
        <v/>
      </c>
      <c r="AG17" s="332" t="str">
        <f t="shared" si="1"/>
        <v/>
      </c>
      <c r="AH17" s="17"/>
    </row>
    <row r="18" spans="1:34" ht="12" customHeight="1">
      <c r="A18" s="487">
        <v>10</v>
      </c>
      <c r="B18" s="488"/>
      <c r="C18" s="116"/>
      <c r="D18" s="117"/>
      <c r="E18" s="162"/>
      <c r="F18" s="166"/>
      <c r="G18" s="118"/>
      <c r="H18" s="118"/>
      <c r="I18" s="118"/>
      <c r="J18" s="118"/>
      <c r="K18" s="118"/>
      <c r="L18" s="118"/>
      <c r="M18" s="118"/>
      <c r="N18" s="118"/>
      <c r="O18" s="118"/>
      <c r="P18" s="118"/>
      <c r="Q18" s="119"/>
      <c r="R18" s="170"/>
      <c r="S18" s="119"/>
      <c r="T18" s="119"/>
      <c r="U18" s="119"/>
      <c r="V18" s="119"/>
      <c r="W18" s="119"/>
      <c r="X18" s="119"/>
      <c r="Y18" s="119"/>
      <c r="Z18" s="119"/>
      <c r="AA18" s="119"/>
      <c r="AB18" s="119"/>
      <c r="AC18" s="119"/>
      <c r="AD18" s="119"/>
      <c r="AE18" s="119"/>
      <c r="AF18" s="331" t="str">
        <f t="shared" si="0"/>
        <v/>
      </c>
      <c r="AG18" s="332" t="str">
        <f t="shared" si="1"/>
        <v/>
      </c>
      <c r="AH18" s="17"/>
    </row>
    <row r="19" spans="1:34" ht="12" customHeight="1">
      <c r="A19" s="506">
        <v>11</v>
      </c>
      <c r="B19" s="507"/>
      <c r="C19" s="113"/>
      <c r="D19" s="194"/>
      <c r="E19" s="211"/>
      <c r="F19" s="212"/>
      <c r="G19" s="114"/>
      <c r="H19" s="114"/>
      <c r="I19" s="114"/>
      <c r="J19" s="114"/>
      <c r="K19" s="114"/>
      <c r="L19" s="114"/>
      <c r="M19" s="114"/>
      <c r="N19" s="114"/>
      <c r="O19" s="114"/>
      <c r="P19" s="114"/>
      <c r="Q19" s="115"/>
      <c r="R19" s="169"/>
      <c r="S19" s="115"/>
      <c r="T19" s="115"/>
      <c r="U19" s="115"/>
      <c r="V19" s="115"/>
      <c r="W19" s="115"/>
      <c r="X19" s="115"/>
      <c r="Y19" s="115"/>
      <c r="Z19" s="115"/>
      <c r="AA19" s="115"/>
      <c r="AB19" s="115"/>
      <c r="AC19" s="115"/>
      <c r="AD19" s="115"/>
      <c r="AE19" s="115"/>
      <c r="AF19" s="331" t="str">
        <f t="shared" si="0"/>
        <v/>
      </c>
      <c r="AG19" s="332" t="str">
        <f t="shared" si="1"/>
        <v/>
      </c>
      <c r="AH19" s="17"/>
    </row>
    <row r="20" spans="1:34" ht="12" customHeight="1">
      <c r="A20" s="487">
        <v>12</v>
      </c>
      <c r="B20" s="488"/>
      <c r="C20" s="116"/>
      <c r="D20" s="117"/>
      <c r="E20" s="162"/>
      <c r="F20" s="166"/>
      <c r="G20" s="118"/>
      <c r="H20" s="118"/>
      <c r="I20" s="118"/>
      <c r="J20" s="118"/>
      <c r="K20" s="118"/>
      <c r="L20" s="118"/>
      <c r="M20" s="118"/>
      <c r="N20" s="118"/>
      <c r="O20" s="118"/>
      <c r="P20" s="118"/>
      <c r="Q20" s="119"/>
      <c r="R20" s="170"/>
      <c r="S20" s="119"/>
      <c r="T20" s="119"/>
      <c r="U20" s="119"/>
      <c r="V20" s="119"/>
      <c r="W20" s="119"/>
      <c r="X20" s="119"/>
      <c r="Y20" s="119"/>
      <c r="Z20" s="119"/>
      <c r="AA20" s="119"/>
      <c r="AB20" s="119"/>
      <c r="AC20" s="119"/>
      <c r="AD20" s="119"/>
      <c r="AE20" s="119"/>
      <c r="AF20" s="331" t="str">
        <f t="shared" si="0"/>
        <v/>
      </c>
      <c r="AG20" s="332" t="str">
        <f t="shared" si="1"/>
        <v/>
      </c>
      <c r="AH20" s="17"/>
    </row>
    <row r="21" spans="1:34" ht="12" customHeight="1">
      <c r="A21" s="506">
        <v>13</v>
      </c>
      <c r="B21" s="507"/>
      <c r="C21" s="113"/>
      <c r="D21" s="194"/>
      <c r="E21" s="211"/>
      <c r="F21" s="212"/>
      <c r="G21" s="114"/>
      <c r="H21" s="114"/>
      <c r="I21" s="114"/>
      <c r="J21" s="114"/>
      <c r="K21" s="114"/>
      <c r="L21" s="114"/>
      <c r="M21" s="114"/>
      <c r="N21" s="114"/>
      <c r="O21" s="114"/>
      <c r="P21" s="114"/>
      <c r="Q21" s="115"/>
      <c r="R21" s="169"/>
      <c r="S21" s="115"/>
      <c r="T21" s="115"/>
      <c r="U21" s="115"/>
      <c r="V21" s="115"/>
      <c r="W21" s="115"/>
      <c r="X21" s="115"/>
      <c r="Y21" s="115"/>
      <c r="Z21" s="115"/>
      <c r="AA21" s="115"/>
      <c r="AB21" s="115"/>
      <c r="AC21" s="115"/>
      <c r="AD21" s="115"/>
      <c r="AE21" s="115"/>
      <c r="AF21" s="331" t="str">
        <f t="shared" si="0"/>
        <v/>
      </c>
      <c r="AG21" s="332" t="str">
        <f t="shared" si="1"/>
        <v/>
      </c>
      <c r="AH21" s="17"/>
    </row>
    <row r="22" spans="1:34" ht="12" customHeight="1">
      <c r="A22" s="487">
        <v>14</v>
      </c>
      <c r="B22" s="488"/>
      <c r="C22" s="116"/>
      <c r="D22" s="117"/>
      <c r="E22" s="162"/>
      <c r="F22" s="166"/>
      <c r="G22" s="118"/>
      <c r="H22" s="118"/>
      <c r="I22" s="118"/>
      <c r="J22" s="118"/>
      <c r="K22" s="118"/>
      <c r="L22" s="118"/>
      <c r="M22" s="118"/>
      <c r="N22" s="118"/>
      <c r="O22" s="118"/>
      <c r="P22" s="118"/>
      <c r="Q22" s="119"/>
      <c r="R22" s="170"/>
      <c r="S22" s="119"/>
      <c r="T22" s="119"/>
      <c r="U22" s="119"/>
      <c r="V22" s="119"/>
      <c r="W22" s="119"/>
      <c r="X22" s="119"/>
      <c r="Y22" s="119"/>
      <c r="Z22" s="119"/>
      <c r="AA22" s="119"/>
      <c r="AB22" s="119"/>
      <c r="AC22" s="119"/>
      <c r="AD22" s="119"/>
      <c r="AE22" s="119"/>
      <c r="AF22" s="331" t="str">
        <f t="shared" si="0"/>
        <v/>
      </c>
      <c r="AG22" s="332" t="str">
        <f t="shared" si="1"/>
        <v/>
      </c>
      <c r="AH22" s="17"/>
    </row>
    <row r="23" spans="1:34" ht="12" customHeight="1">
      <c r="A23" s="506">
        <v>15</v>
      </c>
      <c r="B23" s="507"/>
      <c r="C23" s="113"/>
      <c r="D23" s="194"/>
      <c r="E23" s="211"/>
      <c r="F23" s="212"/>
      <c r="G23" s="114"/>
      <c r="H23" s="114"/>
      <c r="I23" s="114"/>
      <c r="J23" s="114"/>
      <c r="K23" s="114"/>
      <c r="L23" s="114"/>
      <c r="M23" s="114"/>
      <c r="N23" s="114"/>
      <c r="O23" s="114"/>
      <c r="P23" s="114"/>
      <c r="Q23" s="115"/>
      <c r="R23" s="169"/>
      <c r="S23" s="115"/>
      <c r="T23" s="115"/>
      <c r="U23" s="115"/>
      <c r="V23" s="115"/>
      <c r="W23" s="115"/>
      <c r="X23" s="115"/>
      <c r="Y23" s="115"/>
      <c r="Z23" s="115"/>
      <c r="AA23" s="115"/>
      <c r="AB23" s="115"/>
      <c r="AC23" s="115"/>
      <c r="AD23" s="115"/>
      <c r="AE23" s="115"/>
      <c r="AF23" s="331" t="str">
        <f t="shared" si="0"/>
        <v/>
      </c>
      <c r="AG23" s="332" t="str">
        <f t="shared" si="1"/>
        <v/>
      </c>
      <c r="AH23" s="17"/>
    </row>
    <row r="24" spans="1:34" ht="15.75" customHeight="1">
      <c r="A24" s="552" t="s">
        <v>0</v>
      </c>
      <c r="B24" s="553"/>
      <c r="C24" s="553"/>
      <c r="D24" s="553"/>
      <c r="E24" s="553"/>
      <c r="F24" s="554"/>
      <c r="G24" s="343">
        <f t="shared" ref="G24:AE24" si="2">IF(OR(G7="",COUNTIF(G9:G23,"&gt;"&amp;G7)&gt;0),"H",SUM(G9:G23))</f>
        <v>0</v>
      </c>
      <c r="H24" s="343">
        <f t="shared" si="2"/>
        <v>0</v>
      </c>
      <c r="I24" s="343">
        <f t="shared" si="2"/>
        <v>0</v>
      </c>
      <c r="J24" s="343">
        <f t="shared" si="2"/>
        <v>0</v>
      </c>
      <c r="K24" s="343">
        <f t="shared" si="2"/>
        <v>0</v>
      </c>
      <c r="L24" s="343">
        <f t="shared" si="2"/>
        <v>0</v>
      </c>
      <c r="M24" s="343">
        <f t="shared" si="2"/>
        <v>0</v>
      </c>
      <c r="N24" s="343">
        <f t="shared" si="2"/>
        <v>0</v>
      </c>
      <c r="O24" s="343">
        <f t="shared" si="2"/>
        <v>0</v>
      </c>
      <c r="P24" s="343">
        <f t="shared" si="2"/>
        <v>0</v>
      </c>
      <c r="Q24" s="343">
        <f t="shared" si="2"/>
        <v>0</v>
      </c>
      <c r="R24" s="343">
        <f t="shared" si="2"/>
        <v>0</v>
      </c>
      <c r="S24" s="343">
        <f t="shared" si="2"/>
        <v>0</v>
      </c>
      <c r="T24" s="343">
        <f t="shared" si="2"/>
        <v>0</v>
      </c>
      <c r="U24" s="343">
        <f t="shared" si="2"/>
        <v>0</v>
      </c>
      <c r="V24" s="343">
        <f t="shared" si="2"/>
        <v>0</v>
      </c>
      <c r="W24" s="343">
        <f t="shared" si="2"/>
        <v>0</v>
      </c>
      <c r="X24" s="343">
        <f t="shared" si="2"/>
        <v>0</v>
      </c>
      <c r="Y24" s="343">
        <f t="shared" si="2"/>
        <v>0</v>
      </c>
      <c r="Z24" s="343">
        <f t="shared" si="2"/>
        <v>0</v>
      </c>
      <c r="AA24" s="343">
        <f t="shared" si="2"/>
        <v>0</v>
      </c>
      <c r="AB24" s="343">
        <f t="shared" si="2"/>
        <v>0</v>
      </c>
      <c r="AC24" s="343">
        <f t="shared" si="2"/>
        <v>0</v>
      </c>
      <c r="AD24" s="343">
        <f t="shared" si="2"/>
        <v>0</v>
      </c>
      <c r="AE24" s="343">
        <f t="shared" si="2"/>
        <v>0</v>
      </c>
      <c r="AF24" s="331">
        <f>IF(SUM(G24:AE24)=SUM(AF9:AF23),SUM(G24:AE24),"hata var")</f>
        <v>0</v>
      </c>
      <c r="AG24" s="430">
        <f>ROUND(AF24,0)</f>
        <v>0</v>
      </c>
      <c r="AH24" s="17"/>
    </row>
    <row r="25" spans="1:34" ht="14.25">
      <c r="A25" s="552" t="s">
        <v>2</v>
      </c>
      <c r="B25" s="553"/>
      <c r="C25" s="553"/>
      <c r="D25" s="553"/>
      <c r="E25" s="553"/>
      <c r="F25" s="554"/>
      <c r="G25" s="344" t="str">
        <f t="shared" ref="G25:AE25" si="3">IF(COUNTBLANK(G9:G23)=ROWS(G9:G23)," ",AVERAGE(G9:G23)*10)</f>
        <v xml:space="preserve"> </v>
      </c>
      <c r="H25" s="344" t="str">
        <f t="shared" si="3"/>
        <v xml:space="preserve"> </v>
      </c>
      <c r="I25" s="344" t="str">
        <f t="shared" si="3"/>
        <v xml:space="preserve"> </v>
      </c>
      <c r="J25" s="344" t="str">
        <f t="shared" si="3"/>
        <v xml:space="preserve"> </v>
      </c>
      <c r="K25" s="344" t="str">
        <f t="shared" si="3"/>
        <v xml:space="preserve"> </v>
      </c>
      <c r="L25" s="344" t="str">
        <f t="shared" si="3"/>
        <v xml:space="preserve"> </v>
      </c>
      <c r="M25" s="344" t="str">
        <f t="shared" si="3"/>
        <v xml:space="preserve"> </v>
      </c>
      <c r="N25" s="344" t="str">
        <f t="shared" si="3"/>
        <v xml:space="preserve"> </v>
      </c>
      <c r="O25" s="344" t="str">
        <f t="shared" si="3"/>
        <v xml:space="preserve"> </v>
      </c>
      <c r="P25" s="344" t="str">
        <f t="shared" si="3"/>
        <v xml:space="preserve"> </v>
      </c>
      <c r="Q25" s="344" t="str">
        <f t="shared" si="3"/>
        <v xml:space="preserve"> </v>
      </c>
      <c r="R25" s="344" t="str">
        <f t="shared" si="3"/>
        <v xml:space="preserve"> </v>
      </c>
      <c r="S25" s="344" t="str">
        <f t="shared" si="3"/>
        <v xml:space="preserve"> </v>
      </c>
      <c r="T25" s="344" t="str">
        <f t="shared" si="3"/>
        <v xml:space="preserve"> </v>
      </c>
      <c r="U25" s="344" t="str">
        <f t="shared" si="3"/>
        <v xml:space="preserve"> </v>
      </c>
      <c r="V25" s="344" t="str">
        <f t="shared" si="3"/>
        <v xml:space="preserve"> </v>
      </c>
      <c r="W25" s="344" t="str">
        <f t="shared" si="3"/>
        <v xml:space="preserve"> </v>
      </c>
      <c r="X25" s="344" t="str">
        <f t="shared" si="3"/>
        <v xml:space="preserve"> </v>
      </c>
      <c r="Y25" s="344" t="str">
        <f t="shared" si="3"/>
        <v xml:space="preserve"> </v>
      </c>
      <c r="Z25" s="344" t="str">
        <f t="shared" si="3"/>
        <v xml:space="preserve"> </v>
      </c>
      <c r="AA25" s="344" t="str">
        <f t="shared" si="3"/>
        <v xml:space="preserve"> </v>
      </c>
      <c r="AB25" s="344" t="str">
        <f t="shared" si="3"/>
        <v xml:space="preserve"> </v>
      </c>
      <c r="AC25" s="344" t="str">
        <f t="shared" si="3"/>
        <v xml:space="preserve"> </v>
      </c>
      <c r="AD25" s="344" t="str">
        <f t="shared" si="3"/>
        <v xml:space="preserve"> </v>
      </c>
      <c r="AE25" s="344" t="str">
        <f t="shared" si="3"/>
        <v xml:space="preserve"> </v>
      </c>
      <c r="AF25" s="339" t="e">
        <f>IF(OR(G25="0",G25=""),"0",ROUND(AVERAGE(G25:AE25),1))</f>
        <v>#DIV/0!</v>
      </c>
      <c r="AG25" s="340" t="e">
        <f>AF25</f>
        <v>#DIV/0!</v>
      </c>
      <c r="AH25" s="17"/>
    </row>
    <row r="26" spans="1:34" s="29" customFormat="1" ht="13.5">
      <c r="A26" s="478" t="s">
        <v>101</v>
      </c>
      <c r="B26" s="479"/>
      <c r="C26" s="479"/>
      <c r="D26" s="479"/>
      <c r="E26" s="479"/>
      <c r="F26" s="480"/>
      <c r="G26" s="345" t="str">
        <f t="shared" ref="G26:Q26" si="4">IF(COUNTBLANK(G9:G23)=ROWS(G9:G23)," ",AVERAGE(G9:G23))</f>
        <v xml:space="preserve"> </v>
      </c>
      <c r="H26" s="346" t="str">
        <f t="shared" si="4"/>
        <v xml:space="preserve"> </v>
      </c>
      <c r="I26" s="346" t="str">
        <f t="shared" si="4"/>
        <v xml:space="preserve"> </v>
      </c>
      <c r="J26" s="346" t="str">
        <f t="shared" si="4"/>
        <v xml:space="preserve"> </v>
      </c>
      <c r="K26" s="346" t="str">
        <f t="shared" si="4"/>
        <v xml:space="preserve"> </v>
      </c>
      <c r="L26" s="346" t="str">
        <f t="shared" si="4"/>
        <v xml:space="preserve"> </v>
      </c>
      <c r="M26" s="346" t="str">
        <f t="shared" si="4"/>
        <v xml:space="preserve"> </v>
      </c>
      <c r="N26" s="346" t="str">
        <f t="shared" si="4"/>
        <v xml:space="preserve"> </v>
      </c>
      <c r="O26" s="346" t="str">
        <f t="shared" si="4"/>
        <v xml:space="preserve"> </v>
      </c>
      <c r="P26" s="346" t="str">
        <f t="shared" si="4"/>
        <v xml:space="preserve"> </v>
      </c>
      <c r="Q26" s="346" t="str">
        <f t="shared" si="4"/>
        <v xml:space="preserve"> </v>
      </c>
      <c r="R26" s="347"/>
      <c r="S26" s="346" t="str">
        <f t="shared" ref="S26:AE26" si="5">IF(COUNTBLANK(S9:S23)=ROWS(S9:S23)," ",AVERAGE(S9:S23))</f>
        <v xml:space="preserve"> </v>
      </c>
      <c r="T26" s="346" t="str">
        <f t="shared" si="5"/>
        <v xml:space="preserve"> </v>
      </c>
      <c r="U26" s="346" t="str">
        <f t="shared" si="5"/>
        <v xml:space="preserve"> </v>
      </c>
      <c r="V26" s="346" t="str">
        <f t="shared" si="5"/>
        <v xml:space="preserve"> </v>
      </c>
      <c r="W26" s="346" t="str">
        <f t="shared" si="5"/>
        <v xml:space="preserve"> </v>
      </c>
      <c r="X26" s="346" t="str">
        <f t="shared" si="5"/>
        <v xml:space="preserve"> </v>
      </c>
      <c r="Y26" s="346" t="str">
        <f t="shared" si="5"/>
        <v xml:space="preserve"> </v>
      </c>
      <c r="Z26" s="346" t="str">
        <f t="shared" si="5"/>
        <v xml:space="preserve"> </v>
      </c>
      <c r="AA26" s="346" t="str">
        <f t="shared" si="5"/>
        <v xml:space="preserve"> </v>
      </c>
      <c r="AB26" s="346" t="str">
        <f t="shared" si="5"/>
        <v xml:space="preserve"> </v>
      </c>
      <c r="AC26" s="346" t="str">
        <f t="shared" si="5"/>
        <v xml:space="preserve"> </v>
      </c>
      <c r="AD26" s="346" t="str">
        <f t="shared" si="5"/>
        <v xml:space="preserve"> </v>
      </c>
      <c r="AE26" s="346" t="str">
        <f t="shared" si="5"/>
        <v xml:space="preserve"> </v>
      </c>
      <c r="AF26" s="431" t="e">
        <f>IF(COUNTIF(AF9:AF23," ")=ROWS(AF9:AF23)," ",AVERAGE(AF9:AF23))</f>
        <v>#DIV/0!</v>
      </c>
      <c r="AG26" s="432" t="e">
        <f>IF(COUNTIF(AG9:AG23," ")=ROWS(AG9:AG23)," ",AVERAGE(AG9:AG23))</f>
        <v>#DIV/0!</v>
      </c>
    </row>
    <row r="27" spans="1:34" s="29" customFormat="1">
      <c r="A27" s="481" t="s">
        <v>114</v>
      </c>
      <c r="B27" s="482"/>
      <c r="C27" s="482"/>
      <c r="D27" s="482"/>
      <c r="E27" s="482"/>
      <c r="F27" s="483"/>
      <c r="G27" s="349" t="str">
        <f t="shared" ref="G27:Q27" si="6">IF(COUNTBLANK(G9:G23)=ROWS(G9:G23)," ",IF(COUNTIF(G9:G23,G7:G7)=0,"YOK",COUNTIF(G9:G23,G7)))</f>
        <v xml:space="preserve"> </v>
      </c>
      <c r="H27" s="350" t="str">
        <f t="shared" si="6"/>
        <v xml:space="preserve"> </v>
      </c>
      <c r="I27" s="350" t="str">
        <f t="shared" si="6"/>
        <v xml:space="preserve"> </v>
      </c>
      <c r="J27" s="350" t="str">
        <f t="shared" si="6"/>
        <v xml:space="preserve"> </v>
      </c>
      <c r="K27" s="350" t="str">
        <f t="shared" si="6"/>
        <v xml:space="preserve"> </v>
      </c>
      <c r="L27" s="350" t="str">
        <f t="shared" si="6"/>
        <v xml:space="preserve"> </v>
      </c>
      <c r="M27" s="350" t="str">
        <f t="shared" si="6"/>
        <v xml:space="preserve"> </v>
      </c>
      <c r="N27" s="350" t="str">
        <f t="shared" si="6"/>
        <v xml:space="preserve"> </v>
      </c>
      <c r="O27" s="350" t="str">
        <f t="shared" si="6"/>
        <v xml:space="preserve"> </v>
      </c>
      <c r="P27" s="350" t="str">
        <f t="shared" si="6"/>
        <v xml:space="preserve"> </v>
      </c>
      <c r="Q27" s="350" t="str">
        <f t="shared" si="6"/>
        <v xml:space="preserve"> </v>
      </c>
      <c r="R27" s="351"/>
      <c r="S27" s="350" t="str">
        <f t="shared" ref="S27:AE27" si="7">IF(COUNTBLANK(S9:S23)=ROWS(S9:S23)," ",IF(COUNTIF(S9:S23,S7:S7)=0,"YOK",COUNTIF(S9:S23,S7)))</f>
        <v xml:space="preserve"> </v>
      </c>
      <c r="T27" s="350" t="str">
        <f t="shared" si="7"/>
        <v xml:space="preserve"> </v>
      </c>
      <c r="U27" s="350" t="str">
        <f t="shared" si="7"/>
        <v xml:space="preserve"> </v>
      </c>
      <c r="V27" s="350" t="str">
        <f t="shared" si="7"/>
        <v xml:space="preserve"> </v>
      </c>
      <c r="W27" s="350" t="str">
        <f t="shared" si="7"/>
        <v xml:space="preserve"> </v>
      </c>
      <c r="X27" s="350" t="str">
        <f t="shared" si="7"/>
        <v xml:space="preserve"> </v>
      </c>
      <c r="Y27" s="350" t="str">
        <f t="shared" si="7"/>
        <v xml:space="preserve"> </v>
      </c>
      <c r="Z27" s="350" t="str">
        <f t="shared" si="7"/>
        <v xml:space="preserve"> </v>
      </c>
      <c r="AA27" s="350" t="str">
        <f t="shared" si="7"/>
        <v xml:space="preserve"> </v>
      </c>
      <c r="AB27" s="350" t="str">
        <f t="shared" si="7"/>
        <v xml:space="preserve"> </v>
      </c>
      <c r="AC27" s="350" t="str">
        <f t="shared" si="7"/>
        <v xml:space="preserve"> </v>
      </c>
      <c r="AD27" s="350" t="str">
        <f t="shared" si="7"/>
        <v xml:space="preserve"> </v>
      </c>
      <c r="AE27" s="350" t="str">
        <f t="shared" si="7"/>
        <v xml:space="preserve"> </v>
      </c>
      <c r="AF27" s="564"/>
      <c r="AG27" s="504"/>
    </row>
    <row r="28" spans="1:34" s="29" customFormat="1" ht="13.5">
      <c r="A28" s="484" t="s">
        <v>115</v>
      </c>
      <c r="B28" s="485"/>
      <c r="C28" s="485"/>
      <c r="D28" s="485"/>
      <c r="E28" s="485"/>
      <c r="F28" s="486"/>
      <c r="G28" s="352" t="str">
        <f t="shared" ref="G28:Q28" si="8">IF(COUNTBLANK(G9:G23)=ROWS(G9:G23)," ",IF(COUNTIF(G9:G23,0)=0,"YOK",COUNTIF(G9:G23,0)))</f>
        <v xml:space="preserve"> </v>
      </c>
      <c r="H28" s="353" t="str">
        <f t="shared" si="8"/>
        <v xml:space="preserve"> </v>
      </c>
      <c r="I28" s="353" t="str">
        <f t="shared" si="8"/>
        <v xml:space="preserve"> </v>
      </c>
      <c r="J28" s="353" t="str">
        <f t="shared" si="8"/>
        <v xml:space="preserve"> </v>
      </c>
      <c r="K28" s="353" t="str">
        <f t="shared" si="8"/>
        <v xml:space="preserve"> </v>
      </c>
      <c r="L28" s="353" t="str">
        <f t="shared" si="8"/>
        <v xml:space="preserve"> </v>
      </c>
      <c r="M28" s="353" t="str">
        <f t="shared" si="8"/>
        <v xml:space="preserve"> </v>
      </c>
      <c r="N28" s="353" t="str">
        <f t="shared" si="8"/>
        <v xml:space="preserve"> </v>
      </c>
      <c r="O28" s="353" t="str">
        <f t="shared" si="8"/>
        <v xml:space="preserve"> </v>
      </c>
      <c r="P28" s="353" t="str">
        <f t="shared" si="8"/>
        <v xml:space="preserve"> </v>
      </c>
      <c r="Q28" s="353" t="str">
        <f t="shared" si="8"/>
        <v xml:space="preserve"> </v>
      </c>
      <c r="R28" s="354"/>
      <c r="S28" s="353" t="str">
        <f t="shared" ref="S28:AE28" si="9">IF(COUNTBLANK(S9:S23)=ROWS(S9:S23)," ",IF(COUNTIF(S9:S23,0)=0,"YOK",COUNTIF(S9:S23,0)))</f>
        <v xml:space="preserve"> </v>
      </c>
      <c r="T28" s="353" t="str">
        <f t="shared" si="9"/>
        <v xml:space="preserve"> </v>
      </c>
      <c r="U28" s="353" t="str">
        <f t="shared" si="9"/>
        <v xml:space="preserve"> </v>
      </c>
      <c r="V28" s="353" t="str">
        <f t="shared" si="9"/>
        <v xml:space="preserve"> </v>
      </c>
      <c r="W28" s="353" t="str">
        <f t="shared" si="9"/>
        <v xml:space="preserve"> </v>
      </c>
      <c r="X28" s="353" t="str">
        <f t="shared" si="9"/>
        <v xml:space="preserve"> </v>
      </c>
      <c r="Y28" s="353" t="str">
        <f t="shared" si="9"/>
        <v xml:space="preserve"> </v>
      </c>
      <c r="Z28" s="353" t="str">
        <f t="shared" si="9"/>
        <v xml:space="preserve"> </v>
      </c>
      <c r="AA28" s="353" t="str">
        <f t="shared" si="9"/>
        <v xml:space="preserve"> </v>
      </c>
      <c r="AB28" s="353" t="str">
        <f t="shared" si="9"/>
        <v xml:space="preserve"> </v>
      </c>
      <c r="AC28" s="353" t="str">
        <f t="shared" si="9"/>
        <v xml:space="preserve"> </v>
      </c>
      <c r="AD28" s="353" t="str">
        <f t="shared" si="9"/>
        <v xml:space="preserve"> </v>
      </c>
      <c r="AE28" s="353" t="str">
        <f t="shared" si="9"/>
        <v xml:space="preserve"> </v>
      </c>
      <c r="AF28" s="565"/>
      <c r="AG28" s="505"/>
    </row>
    <row r="29" spans="1:34" s="29" customFormat="1" ht="6" customHeight="1">
      <c r="A29" s="30"/>
      <c r="B29" s="30"/>
      <c r="C29" s="30"/>
      <c r="D29" s="30"/>
      <c r="E29" s="30"/>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7"/>
      <c r="AE29" s="148"/>
    </row>
    <row r="30" spans="1:34" ht="22.5" customHeight="1">
      <c r="A30" s="499" t="s">
        <v>9</v>
      </c>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17"/>
    </row>
    <row r="31" spans="1:34" ht="7.5" customHeight="1">
      <c r="A31" s="358"/>
      <c r="B31" s="358"/>
      <c r="C31" s="358"/>
      <c r="D31" s="358"/>
      <c r="E31" s="358"/>
      <c r="F31" s="358"/>
      <c r="G31" s="359">
        <v>1</v>
      </c>
      <c r="H31" s="359">
        <v>2</v>
      </c>
      <c r="I31" s="359">
        <v>3</v>
      </c>
      <c r="J31" s="359">
        <v>4</v>
      </c>
      <c r="K31" s="359">
        <v>5</v>
      </c>
      <c r="L31" s="359">
        <v>6</v>
      </c>
      <c r="M31" s="359">
        <v>7</v>
      </c>
      <c r="N31" s="359">
        <v>8</v>
      </c>
      <c r="O31" s="359">
        <v>9</v>
      </c>
      <c r="P31" s="359">
        <v>10</v>
      </c>
      <c r="Q31" s="359">
        <v>11</v>
      </c>
      <c r="R31" s="359">
        <v>12</v>
      </c>
      <c r="S31" s="359">
        <v>13</v>
      </c>
      <c r="T31" s="359">
        <v>14</v>
      </c>
      <c r="U31" s="359">
        <v>15</v>
      </c>
      <c r="V31" s="359">
        <v>16</v>
      </c>
      <c r="W31" s="359">
        <v>17</v>
      </c>
      <c r="X31" s="359">
        <v>18</v>
      </c>
      <c r="Y31" s="359">
        <v>19</v>
      </c>
      <c r="Z31" s="359">
        <v>20</v>
      </c>
      <c r="AA31" s="359">
        <v>21</v>
      </c>
      <c r="AB31" s="359">
        <v>22</v>
      </c>
      <c r="AC31" s="359">
        <v>23</v>
      </c>
      <c r="AD31" s="359">
        <v>24</v>
      </c>
      <c r="AE31" s="359">
        <v>25</v>
      </c>
      <c r="AF31" s="359"/>
      <c r="AG31" s="359"/>
      <c r="AH31" s="65"/>
    </row>
    <row r="32" spans="1:34" ht="15" customHeight="1">
      <c r="A32" s="360"/>
      <c r="B32" s="361"/>
      <c r="C32" s="361"/>
      <c r="D32" s="361" t="s">
        <v>7</v>
      </c>
      <c r="E32" s="361"/>
      <c r="F32" s="361"/>
      <c r="G32" s="362">
        <f>IF(OR(G24="",G24="H"),0,100)</f>
        <v>100</v>
      </c>
      <c r="H32" s="362">
        <f t="shared" ref="H32:AE32" si="10">IF(OR(H24="",H24="H"),0,100)</f>
        <v>100</v>
      </c>
      <c r="I32" s="362">
        <f t="shared" si="10"/>
        <v>100</v>
      </c>
      <c r="J32" s="362">
        <f t="shared" si="10"/>
        <v>100</v>
      </c>
      <c r="K32" s="362">
        <f t="shared" si="10"/>
        <v>100</v>
      </c>
      <c r="L32" s="362">
        <f t="shared" si="10"/>
        <v>100</v>
      </c>
      <c r="M32" s="362">
        <f t="shared" si="10"/>
        <v>100</v>
      </c>
      <c r="N32" s="362">
        <f t="shared" si="10"/>
        <v>100</v>
      </c>
      <c r="O32" s="362">
        <f t="shared" si="10"/>
        <v>100</v>
      </c>
      <c r="P32" s="362">
        <f t="shared" si="10"/>
        <v>100</v>
      </c>
      <c r="Q32" s="362">
        <f t="shared" si="10"/>
        <v>100</v>
      </c>
      <c r="R32" s="362" t="e">
        <f>IF(OR(#REF!="",#REF!="H"),0,100)</f>
        <v>#REF!</v>
      </c>
      <c r="S32" s="362">
        <f t="shared" si="10"/>
        <v>100</v>
      </c>
      <c r="T32" s="362">
        <f t="shared" si="10"/>
        <v>100</v>
      </c>
      <c r="U32" s="362">
        <f t="shared" si="10"/>
        <v>100</v>
      </c>
      <c r="V32" s="362">
        <f t="shared" si="10"/>
        <v>100</v>
      </c>
      <c r="W32" s="362">
        <f t="shared" si="10"/>
        <v>100</v>
      </c>
      <c r="X32" s="362">
        <f t="shared" si="10"/>
        <v>100</v>
      </c>
      <c r="Y32" s="362">
        <f t="shared" si="10"/>
        <v>100</v>
      </c>
      <c r="Z32" s="362">
        <f t="shared" si="10"/>
        <v>100</v>
      </c>
      <c r="AA32" s="362">
        <f t="shared" si="10"/>
        <v>100</v>
      </c>
      <c r="AB32" s="362">
        <f t="shared" si="10"/>
        <v>100</v>
      </c>
      <c r="AC32" s="362">
        <f t="shared" si="10"/>
        <v>100</v>
      </c>
      <c r="AD32" s="362">
        <f t="shared" si="10"/>
        <v>100</v>
      </c>
      <c r="AE32" s="362">
        <f t="shared" si="10"/>
        <v>100</v>
      </c>
      <c r="AF32" s="362"/>
      <c r="AG32" s="362"/>
      <c r="AH32" s="73"/>
    </row>
    <row r="33" spans="1:34" ht="14.25" customHeight="1">
      <c r="A33" s="360"/>
      <c r="B33" s="363"/>
      <c r="C33" s="363"/>
      <c r="D33" s="363" t="s">
        <v>8</v>
      </c>
      <c r="E33" s="363"/>
      <c r="F33" s="363"/>
      <c r="G33" s="364" t="str">
        <f t="shared" ref="G33:AE33" si="11">IF(G25="",0,G25)</f>
        <v xml:space="preserve"> </v>
      </c>
      <c r="H33" s="364" t="str">
        <f t="shared" si="11"/>
        <v xml:space="preserve"> </v>
      </c>
      <c r="I33" s="364" t="str">
        <f t="shared" si="11"/>
        <v xml:space="preserve"> </v>
      </c>
      <c r="J33" s="364" t="str">
        <f t="shared" si="11"/>
        <v xml:space="preserve"> </v>
      </c>
      <c r="K33" s="364" t="str">
        <f t="shared" si="11"/>
        <v xml:space="preserve"> </v>
      </c>
      <c r="L33" s="364" t="str">
        <f t="shared" si="11"/>
        <v xml:space="preserve"> </v>
      </c>
      <c r="M33" s="364" t="str">
        <f t="shared" si="11"/>
        <v xml:space="preserve"> </v>
      </c>
      <c r="N33" s="364" t="str">
        <f t="shared" si="11"/>
        <v xml:space="preserve"> </v>
      </c>
      <c r="O33" s="364" t="str">
        <f t="shared" si="11"/>
        <v xml:space="preserve"> </v>
      </c>
      <c r="P33" s="364" t="str">
        <f t="shared" si="11"/>
        <v xml:space="preserve"> </v>
      </c>
      <c r="Q33" s="364" t="str">
        <f t="shared" si="11"/>
        <v xml:space="preserve"> </v>
      </c>
      <c r="R33" s="364" t="e">
        <f>IF(#REF!="",0,#REF!)</f>
        <v>#REF!</v>
      </c>
      <c r="S33" s="364" t="str">
        <f t="shared" si="11"/>
        <v xml:space="preserve"> </v>
      </c>
      <c r="T33" s="364" t="str">
        <f t="shared" si="11"/>
        <v xml:space="preserve"> </v>
      </c>
      <c r="U33" s="364" t="str">
        <f t="shared" si="11"/>
        <v xml:space="preserve"> </v>
      </c>
      <c r="V33" s="364" t="str">
        <f t="shared" si="11"/>
        <v xml:space="preserve"> </v>
      </c>
      <c r="W33" s="364" t="str">
        <f t="shared" si="11"/>
        <v xml:space="preserve"> </v>
      </c>
      <c r="X33" s="364" t="str">
        <f t="shared" si="11"/>
        <v xml:space="preserve"> </v>
      </c>
      <c r="Y33" s="364" t="str">
        <f t="shared" si="11"/>
        <v xml:space="preserve"> </v>
      </c>
      <c r="Z33" s="364" t="str">
        <f t="shared" si="11"/>
        <v xml:space="preserve"> </v>
      </c>
      <c r="AA33" s="364" t="str">
        <f t="shared" si="11"/>
        <v xml:space="preserve"> </v>
      </c>
      <c r="AB33" s="364" t="str">
        <f t="shared" si="11"/>
        <v xml:space="preserve"> </v>
      </c>
      <c r="AC33" s="364" t="str">
        <f t="shared" si="11"/>
        <v xml:space="preserve"> </v>
      </c>
      <c r="AD33" s="364" t="str">
        <f t="shared" si="11"/>
        <v xml:space="preserve"> </v>
      </c>
      <c r="AE33" s="364" t="str">
        <f t="shared" si="11"/>
        <v xml:space="preserve"> </v>
      </c>
      <c r="AF33" s="364"/>
      <c r="AG33" s="364"/>
      <c r="AH33" s="74"/>
    </row>
    <row r="34" spans="1:34" ht="14.25" customHeight="1">
      <c r="A34" s="360"/>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28"/>
    </row>
    <row r="35" spans="1:34" s="21" customFormat="1" ht="14.25" customHeight="1">
      <c r="A35" s="365"/>
      <c r="B35" s="366"/>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6"/>
      <c r="AH35" s="1"/>
    </row>
    <row r="36" spans="1:34" s="21" customFormat="1">
      <c r="A36" s="334"/>
      <c r="B36" s="368"/>
      <c r="C36" s="369"/>
      <c r="D36" s="369"/>
      <c r="E36" s="369"/>
      <c r="F36" s="369"/>
      <c r="G36" s="369"/>
      <c r="H36" s="369"/>
      <c r="I36" s="370"/>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8"/>
      <c r="AH36" s="22"/>
    </row>
    <row r="37" spans="1:34" s="21" customFormat="1">
      <c r="A37" s="334"/>
      <c r="B37" s="368"/>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8"/>
      <c r="AH37" s="23"/>
    </row>
    <row r="38" spans="1:34" s="21" customFormat="1">
      <c r="A38" s="334"/>
      <c r="B38" s="368"/>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8"/>
      <c r="AH38" s="23"/>
    </row>
    <row r="39" spans="1:34" s="21" customFormat="1">
      <c r="A39" s="334"/>
      <c r="B39" s="368"/>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8"/>
      <c r="AH39" s="23"/>
    </row>
    <row r="40" spans="1:34" s="21" customFormat="1" ht="9" customHeight="1">
      <c r="A40" s="334"/>
      <c r="B40" s="368"/>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8"/>
      <c r="AH40" s="23"/>
    </row>
    <row r="41" spans="1:34" ht="7.5" customHeight="1">
      <c r="A41" s="371" t="s">
        <v>21</v>
      </c>
      <c r="B41" s="368"/>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8"/>
      <c r="AH41" s="47"/>
    </row>
    <row r="42" spans="1:34" ht="4.5" customHeight="1">
      <c r="A42" s="372"/>
      <c r="B42" s="368"/>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8"/>
      <c r="AH42" s="47"/>
    </row>
    <row r="43" spans="1:34" ht="15">
      <c r="A43" s="373" t="s">
        <v>35</v>
      </c>
      <c r="B43" s="374"/>
      <c r="C43" s="374"/>
      <c r="D43" s="374"/>
      <c r="E43" s="374"/>
      <c r="F43" s="375" t="s">
        <v>75</v>
      </c>
      <c r="G43" s="557">
        <f>COUNTA(G9:G23)</f>
        <v>0</v>
      </c>
      <c r="H43" s="558"/>
      <c r="I43" s="376"/>
      <c r="J43" s="376"/>
      <c r="K43" s="520" t="s">
        <v>98</v>
      </c>
      <c r="L43" s="521"/>
      <c r="M43" s="521"/>
      <c r="N43" s="521"/>
      <c r="O43" s="521"/>
      <c r="P43" s="521"/>
      <c r="Q43" s="521"/>
      <c r="R43" s="521"/>
      <c r="S43" s="521"/>
      <c r="T43" s="521"/>
      <c r="U43" s="521"/>
      <c r="V43" s="522"/>
      <c r="W43" s="377"/>
      <c r="X43" s="378"/>
      <c r="Y43" s="379" t="s">
        <v>17</v>
      </c>
      <c r="Z43" s="561" t="s">
        <v>104</v>
      </c>
      <c r="AA43" s="562"/>
      <c r="AB43" s="562"/>
      <c r="AC43" s="562"/>
      <c r="AD43" s="562"/>
      <c r="AE43" s="563"/>
      <c r="AF43" s="368"/>
      <c r="AG43" s="368"/>
      <c r="AH43" s="47"/>
    </row>
    <row r="44" spans="1:34" ht="14.25">
      <c r="A44" s="380" t="s">
        <v>39</v>
      </c>
      <c r="B44" s="381"/>
      <c r="C44" s="381"/>
      <c r="D44" s="381"/>
      <c r="E44" s="381"/>
      <c r="F44" s="382" t="s">
        <v>75</v>
      </c>
      <c r="G44" s="500">
        <f>COUNTA(D9:D23)-COUNTA(G9:G23)</f>
        <v>0</v>
      </c>
      <c r="H44" s="501"/>
      <c r="I44" s="383"/>
      <c r="J44" s="384"/>
      <c r="K44" s="538" t="s">
        <v>29</v>
      </c>
      <c r="L44" s="539"/>
      <c r="M44" s="539"/>
      <c r="N44" s="539"/>
      <c r="O44" s="539"/>
      <c r="P44" s="539"/>
      <c r="Q44" s="539"/>
      <c r="R44" s="539"/>
      <c r="S44" s="508" t="s">
        <v>90</v>
      </c>
      <c r="T44" s="508"/>
      <c r="U44" s="508" t="s">
        <v>30</v>
      </c>
      <c r="V44" s="509"/>
      <c r="W44" s="377"/>
      <c r="X44" s="378"/>
      <c r="Y44" s="433" t="e">
        <f>IF(G47=": -","0",COUNTIF(AF9:AF23,"&gt;=50")*100/G43)</f>
        <v>#DIV/0!</v>
      </c>
      <c r="Z44" s="386" t="s">
        <v>18</v>
      </c>
      <c r="AA44" s="387"/>
      <c r="AB44" s="387"/>
      <c r="AC44" s="388" t="e">
        <f>"%"&amp;ROUND(Y44,0)</f>
        <v>#DIV/0!</v>
      </c>
      <c r="AD44" s="388"/>
      <c r="AE44" s="389"/>
      <c r="AF44" s="368"/>
      <c r="AG44" s="368"/>
      <c r="AH44" s="47"/>
    </row>
    <row r="45" spans="1:34" ht="14.25">
      <c r="A45" s="380" t="s">
        <v>10</v>
      </c>
      <c r="B45" s="381"/>
      <c r="C45" s="381"/>
      <c r="D45" s="381"/>
      <c r="E45" s="381"/>
      <c r="F45" s="382" t="s">
        <v>75</v>
      </c>
      <c r="G45" s="500">
        <f>COUNTIF(AF9:AF23,"&gt;=50")</f>
        <v>0</v>
      </c>
      <c r="H45" s="501"/>
      <c r="I45" s="510"/>
      <c r="J45" s="511"/>
      <c r="K45" s="390" t="s">
        <v>100</v>
      </c>
      <c r="L45" s="391"/>
      <c r="M45" s="392" t="s">
        <v>77</v>
      </c>
      <c r="N45" s="392"/>
      <c r="O45" s="393"/>
      <c r="P45" s="394" t="s">
        <v>86</v>
      </c>
      <c r="Q45" s="395"/>
      <c r="R45" s="396" t="s">
        <v>75</v>
      </c>
      <c r="S45" s="397">
        <f>COUNTIF(AF9:AF23,"&lt;50")</f>
        <v>0</v>
      </c>
      <c r="T45" s="398" t="s">
        <v>76</v>
      </c>
      <c r="U45" s="399" t="s">
        <v>74</v>
      </c>
      <c r="V45" s="400" t="e">
        <f>IF(S45=" "," ",100*S45/S50)</f>
        <v>#DIV/0!</v>
      </c>
      <c r="W45" s="401"/>
      <c r="X45" s="368"/>
      <c r="Y45" s="433" t="e">
        <f>100-Y44</f>
        <v>#DIV/0!</v>
      </c>
      <c r="Z45" s="402" t="s">
        <v>19</v>
      </c>
      <c r="AA45" s="403"/>
      <c r="AB45" s="403"/>
      <c r="AC45" s="404" t="e">
        <f>"%"&amp;ROUND(Y45,0)</f>
        <v>#DIV/0!</v>
      </c>
      <c r="AD45" s="404"/>
      <c r="AE45" s="405"/>
      <c r="AF45" s="368"/>
      <c r="AG45" s="368"/>
      <c r="AH45" s="47"/>
    </row>
    <row r="46" spans="1:34" ht="14.25">
      <c r="A46" s="380" t="s">
        <v>11</v>
      </c>
      <c r="B46" s="381"/>
      <c r="C46" s="381"/>
      <c r="D46" s="381"/>
      <c r="E46" s="381"/>
      <c r="F46" s="382" t="s">
        <v>75</v>
      </c>
      <c r="G46" s="500">
        <f>COUNTIF(AF9:AF23,"&lt;50")</f>
        <v>0</v>
      </c>
      <c r="H46" s="501"/>
      <c r="I46" s="334"/>
      <c r="J46" s="384"/>
      <c r="K46" s="390" t="s">
        <v>78</v>
      </c>
      <c r="L46" s="391"/>
      <c r="M46" s="392" t="s">
        <v>77</v>
      </c>
      <c r="N46" s="392"/>
      <c r="O46" s="393"/>
      <c r="P46" s="394" t="s">
        <v>85</v>
      </c>
      <c r="Q46" s="395"/>
      <c r="R46" s="396" t="s">
        <v>75</v>
      </c>
      <c r="S46" s="397">
        <f>(COUNTIF(AF9:AF23,"&lt;60")-(COUNTIF(AF9:AF23,"&lt;50")))</f>
        <v>0</v>
      </c>
      <c r="T46" s="398" t="s">
        <v>76</v>
      </c>
      <c r="U46" s="399" t="s">
        <v>74</v>
      </c>
      <c r="V46" s="400" t="e">
        <f>IF(S46=" "," ",100*S46/S50)</f>
        <v>#DIV/0!</v>
      </c>
      <c r="W46" s="401"/>
      <c r="X46" s="368"/>
      <c r="Y46" s="434"/>
      <c r="Z46" s="406"/>
      <c r="AA46" s="403"/>
      <c r="AB46" s="403"/>
      <c r="AC46" s="403"/>
      <c r="AD46" s="403"/>
      <c r="AE46" s="405"/>
      <c r="AF46" s="368"/>
      <c r="AG46" s="368"/>
      <c r="AH46" s="47"/>
    </row>
    <row r="47" spans="1:34" ht="14.25" customHeight="1">
      <c r="A47" s="407" t="s">
        <v>107</v>
      </c>
      <c r="B47" s="408"/>
      <c r="C47" s="408"/>
      <c r="D47" s="408"/>
      <c r="E47" s="408"/>
      <c r="F47" s="409" t="s">
        <v>75</v>
      </c>
      <c r="G47" s="550" t="str">
        <f>IF(G9="","-",COUNTIF(AF9:AF23,"&gt;=50")/M3)</f>
        <v>-</v>
      </c>
      <c r="H47" s="551"/>
      <c r="I47" s="334"/>
      <c r="J47" s="410"/>
      <c r="K47" s="390" t="s">
        <v>79</v>
      </c>
      <c r="L47" s="391"/>
      <c r="M47" s="392" t="s">
        <v>77</v>
      </c>
      <c r="N47" s="392"/>
      <c r="O47" s="393"/>
      <c r="P47" s="394" t="s">
        <v>84</v>
      </c>
      <c r="Q47" s="395"/>
      <c r="R47" s="396" t="s">
        <v>75</v>
      </c>
      <c r="S47" s="397">
        <f>(COUNTIF(AF9:AF23,"&lt;70")-(COUNTIF(AF9:AF23,"&lt;60")))</f>
        <v>0</v>
      </c>
      <c r="T47" s="398" t="s">
        <v>76</v>
      </c>
      <c r="U47" s="399" t="s">
        <v>74</v>
      </c>
      <c r="V47" s="400" t="e">
        <f>IF(S47=" "," ",100*S47/S50)</f>
        <v>#DIV/0!</v>
      </c>
      <c r="W47" s="401"/>
      <c r="X47" s="368"/>
      <c r="Y47" s="435"/>
      <c r="Z47" s="411"/>
      <c r="AA47" s="412"/>
      <c r="AB47" s="412"/>
      <c r="AC47" s="412"/>
      <c r="AD47" s="412"/>
      <c r="AE47" s="405"/>
      <c r="AF47" s="368"/>
      <c r="AG47" s="368"/>
      <c r="AH47" s="47"/>
    </row>
    <row r="48" spans="1:34" ht="14.25">
      <c r="A48" s="380" t="s">
        <v>15</v>
      </c>
      <c r="B48" s="413"/>
      <c r="C48" s="413"/>
      <c r="D48" s="413"/>
      <c r="E48" s="413"/>
      <c r="F48" s="382" t="s">
        <v>75</v>
      </c>
      <c r="G48" s="559">
        <f>MAX(AG9:AG23)</f>
        <v>0</v>
      </c>
      <c r="H48" s="560"/>
      <c r="I48" s="334"/>
      <c r="J48" s="403"/>
      <c r="K48" s="390" t="s">
        <v>80</v>
      </c>
      <c r="L48" s="391"/>
      <c r="M48" s="392" t="s">
        <v>77</v>
      </c>
      <c r="N48" s="392"/>
      <c r="O48" s="393"/>
      <c r="P48" s="394" t="s">
        <v>83</v>
      </c>
      <c r="Q48" s="395"/>
      <c r="R48" s="396" t="s">
        <v>75</v>
      </c>
      <c r="S48" s="397">
        <f>(COUNTIF(AF9:AF23,"&lt;85")-(COUNTIF(AF9:AF23,"&lt;70")))</f>
        <v>0</v>
      </c>
      <c r="T48" s="398" t="s">
        <v>76</v>
      </c>
      <c r="U48" s="399" t="s">
        <v>74</v>
      </c>
      <c r="V48" s="400" t="e">
        <f>IF(S48=" "," ",100*S48/S50)</f>
        <v>#DIV/0!</v>
      </c>
      <c r="W48" s="401"/>
      <c r="X48" s="368"/>
      <c r="Y48" s="412"/>
      <c r="Z48" s="411"/>
      <c r="AA48" s="412"/>
      <c r="AB48" s="412"/>
      <c r="AC48" s="412"/>
      <c r="AD48" s="412"/>
      <c r="AE48" s="414"/>
      <c r="AF48" s="368"/>
      <c r="AG48" s="368"/>
      <c r="AH48" s="47"/>
    </row>
    <row r="49" spans="1:34" ht="14.25">
      <c r="A49" s="380" t="s">
        <v>16</v>
      </c>
      <c r="B49" s="413"/>
      <c r="C49" s="413"/>
      <c r="D49" s="413"/>
      <c r="E49" s="413"/>
      <c r="F49" s="382" t="s">
        <v>75</v>
      </c>
      <c r="G49" s="500">
        <f>MIN(AG9:AG23)</f>
        <v>0</v>
      </c>
      <c r="H49" s="501"/>
      <c r="I49" s="334"/>
      <c r="J49" s="403"/>
      <c r="K49" s="390" t="s">
        <v>81</v>
      </c>
      <c r="L49" s="391"/>
      <c r="M49" s="392" t="s">
        <v>77</v>
      </c>
      <c r="N49" s="392"/>
      <c r="O49" s="393"/>
      <c r="P49" s="394" t="s">
        <v>82</v>
      </c>
      <c r="Q49" s="395"/>
      <c r="R49" s="396" t="s">
        <v>75</v>
      </c>
      <c r="S49" s="397">
        <f>(COUNTIF(AF9:AF23,"&lt;101")-(COUNTIF(AF9:AF23,"&lt;85")))</f>
        <v>0</v>
      </c>
      <c r="T49" s="398" t="s">
        <v>76</v>
      </c>
      <c r="U49" s="399" t="s">
        <v>74</v>
      </c>
      <c r="V49" s="400" t="e">
        <f>IF(S49=" "," ",100*S49/S50)</f>
        <v>#DIV/0!</v>
      </c>
      <c r="W49" s="401"/>
      <c r="X49" s="368"/>
      <c r="Y49" s="412"/>
      <c r="Z49" s="415"/>
      <c r="AA49" s="416"/>
      <c r="AB49" s="416"/>
      <c r="AC49" s="416"/>
      <c r="AD49" s="416"/>
      <c r="AE49" s="414"/>
      <c r="AF49" s="368"/>
      <c r="AG49" s="368"/>
      <c r="AH49" s="47"/>
    </row>
    <row r="50" spans="1:34" ht="13.5">
      <c r="A50" s="417" t="s">
        <v>65</v>
      </c>
      <c r="B50" s="418"/>
      <c r="C50" s="418"/>
      <c r="D50" s="418"/>
      <c r="E50" s="418"/>
      <c r="F50" s="419" t="s">
        <v>75</v>
      </c>
      <c r="G50" s="502" t="e">
        <f>IF(AF25="0","0",ROUND(AVERAGE(AG9:AG23),0))</f>
        <v>#DIV/0!</v>
      </c>
      <c r="H50" s="503"/>
      <c r="I50" s="334"/>
      <c r="J50" s="403"/>
      <c r="K50" s="512" t="s">
        <v>31</v>
      </c>
      <c r="L50" s="513"/>
      <c r="M50" s="513"/>
      <c r="N50" s="513"/>
      <c r="O50" s="513"/>
      <c r="P50" s="513"/>
      <c r="Q50" s="513"/>
      <c r="R50" s="420" t="s">
        <v>75</v>
      </c>
      <c r="S50" s="421">
        <f>SUM(S45:S49)</f>
        <v>0</v>
      </c>
      <c r="T50" s="422" t="s">
        <v>76</v>
      </c>
      <c r="U50" s="423" t="s">
        <v>74</v>
      </c>
      <c r="V50" s="424" t="e">
        <f>SUM(V46:V49)</f>
        <v>#DIV/0!</v>
      </c>
      <c r="W50" s="425"/>
      <c r="X50" s="368"/>
      <c r="Y50" s="369"/>
      <c r="Z50" s="426"/>
      <c r="AA50" s="427"/>
      <c r="AB50" s="427"/>
      <c r="AC50" s="427"/>
      <c r="AD50" s="427"/>
      <c r="AE50" s="428"/>
      <c r="AF50" s="369"/>
      <c r="AG50" s="368"/>
      <c r="AH50" s="47"/>
    </row>
    <row r="51" spans="1:34" ht="12.75" customHeight="1">
      <c r="A51" s="45"/>
      <c r="C51" s="44"/>
      <c r="D51" s="44"/>
      <c r="E51" s="44"/>
      <c r="F51" s="44"/>
      <c r="G51" s="44"/>
      <c r="H51" s="44"/>
      <c r="I51" s="44"/>
      <c r="J51" s="57"/>
      <c r="K51" s="33"/>
      <c r="L51" s="18"/>
      <c r="M51" s="20"/>
      <c r="N51" s="20"/>
      <c r="O51" s="57"/>
      <c r="P51" s="57"/>
      <c r="Q51" s="41"/>
      <c r="R51" s="57"/>
      <c r="S51" s="57"/>
      <c r="T51" s="57"/>
      <c r="U51" s="97"/>
      <c r="V51" s="44"/>
      <c r="W51" s="44"/>
      <c r="X51" s="44"/>
      <c r="Y51" s="44"/>
      <c r="Z51" s="44"/>
      <c r="AA51" s="44"/>
      <c r="AB51" s="44"/>
      <c r="AC51" s="46"/>
      <c r="AD51" s="46"/>
      <c r="AE51" s="46"/>
      <c r="AF51" s="46"/>
      <c r="AG51" s="27"/>
      <c r="AH51" s="47"/>
    </row>
    <row r="52" spans="1:34" ht="13.5" customHeight="1">
      <c r="A52" s="535" t="s">
        <v>32</v>
      </c>
      <c r="B52" s="536"/>
      <c r="C52" s="536"/>
      <c r="D52" s="536"/>
      <c r="E52" s="536"/>
      <c r="F52" s="536"/>
      <c r="G52" s="536"/>
      <c r="H52" s="536"/>
      <c r="I52" s="536"/>
      <c r="J52" s="536"/>
      <c r="K52" s="536"/>
      <c r="L52" s="536"/>
      <c r="M52" s="536"/>
      <c r="N52" s="536"/>
      <c r="O52" s="536"/>
      <c r="P52" s="536"/>
      <c r="Q52" s="536"/>
      <c r="R52" s="536"/>
      <c r="S52" s="537"/>
      <c r="T52" s="523" t="s">
        <v>12</v>
      </c>
      <c r="U52" s="524"/>
      <c r="V52" s="524"/>
      <c r="W52" s="524"/>
      <c r="X52" s="524"/>
      <c r="Y52" s="524"/>
      <c r="Z52" s="524"/>
      <c r="AA52" s="525"/>
      <c r="AB52" s="523" t="s">
        <v>13</v>
      </c>
      <c r="AC52" s="524"/>
      <c r="AD52" s="524"/>
      <c r="AE52" s="524"/>
      <c r="AF52" s="524"/>
      <c r="AG52" s="525"/>
      <c r="AH52" s="6"/>
    </row>
    <row r="53" spans="1:34" ht="12.75" customHeight="1">
      <c r="A53" s="540"/>
      <c r="B53" s="541"/>
      <c r="C53" s="541"/>
      <c r="D53" s="541"/>
      <c r="E53" s="541"/>
      <c r="F53" s="541"/>
      <c r="G53" s="541"/>
      <c r="H53" s="541"/>
      <c r="I53" s="541"/>
      <c r="J53" s="541"/>
      <c r="K53" s="541"/>
      <c r="L53" s="541"/>
      <c r="M53" s="541"/>
      <c r="N53" s="541"/>
      <c r="O53" s="541"/>
      <c r="P53" s="541"/>
      <c r="Q53" s="541"/>
      <c r="R53" s="541"/>
      <c r="S53" s="542"/>
      <c r="T53" s="526"/>
      <c r="U53" s="527"/>
      <c r="V53" s="527"/>
      <c r="W53" s="527"/>
      <c r="X53" s="527"/>
      <c r="Y53" s="527"/>
      <c r="Z53" s="527"/>
      <c r="AA53" s="528"/>
      <c r="AB53" s="50"/>
      <c r="AC53" s="48"/>
      <c r="AD53" s="48"/>
      <c r="AE53" s="48"/>
      <c r="AF53" s="48"/>
      <c r="AG53" s="51"/>
      <c r="AH53" s="6"/>
    </row>
    <row r="54" spans="1:34">
      <c r="A54" s="543"/>
      <c r="B54" s="544"/>
      <c r="C54" s="544"/>
      <c r="D54" s="544"/>
      <c r="E54" s="544"/>
      <c r="F54" s="544"/>
      <c r="G54" s="544"/>
      <c r="H54" s="544"/>
      <c r="I54" s="544"/>
      <c r="J54" s="544"/>
      <c r="K54" s="544"/>
      <c r="L54" s="544"/>
      <c r="M54" s="544"/>
      <c r="N54" s="544"/>
      <c r="O54" s="544"/>
      <c r="P54" s="544"/>
      <c r="Q54" s="544"/>
      <c r="R54" s="544"/>
      <c r="S54" s="545"/>
      <c r="T54" s="526"/>
      <c r="U54" s="527"/>
      <c r="V54" s="527"/>
      <c r="W54" s="527"/>
      <c r="X54" s="527"/>
      <c r="Y54" s="527"/>
      <c r="Z54" s="527"/>
      <c r="AA54" s="528"/>
      <c r="AB54" s="53"/>
      <c r="AC54" s="49"/>
      <c r="AD54" s="49"/>
      <c r="AE54" s="49"/>
      <c r="AF54" s="49"/>
      <c r="AG54" s="52"/>
      <c r="AH54" s="6"/>
    </row>
    <row r="55" spans="1:34">
      <c r="A55" s="543"/>
      <c r="B55" s="544"/>
      <c r="C55" s="544"/>
      <c r="D55" s="544"/>
      <c r="E55" s="544"/>
      <c r="F55" s="544"/>
      <c r="G55" s="544"/>
      <c r="H55" s="544"/>
      <c r="I55" s="544"/>
      <c r="J55" s="544"/>
      <c r="K55" s="544"/>
      <c r="L55" s="544"/>
      <c r="M55" s="544"/>
      <c r="N55" s="544"/>
      <c r="O55" s="544"/>
      <c r="P55" s="544"/>
      <c r="Q55" s="544"/>
      <c r="R55" s="544"/>
      <c r="S55" s="545"/>
      <c r="T55" s="526"/>
      <c r="U55" s="527"/>
      <c r="V55" s="527"/>
      <c r="W55" s="527"/>
      <c r="X55" s="527"/>
      <c r="Y55" s="527"/>
      <c r="Z55" s="527"/>
      <c r="AA55" s="528"/>
      <c r="AB55" s="53"/>
      <c r="AC55" s="49"/>
      <c r="AD55" s="49"/>
      <c r="AE55" s="49"/>
      <c r="AF55" s="49"/>
      <c r="AG55" s="52"/>
      <c r="AH55" s="6"/>
    </row>
    <row r="56" spans="1:34">
      <c r="A56" s="543"/>
      <c r="B56" s="544"/>
      <c r="C56" s="544"/>
      <c r="D56" s="544"/>
      <c r="E56" s="544"/>
      <c r="F56" s="544"/>
      <c r="G56" s="544"/>
      <c r="H56" s="544"/>
      <c r="I56" s="544"/>
      <c r="J56" s="544"/>
      <c r="K56" s="544"/>
      <c r="L56" s="544"/>
      <c r="M56" s="544"/>
      <c r="N56" s="544"/>
      <c r="O56" s="544"/>
      <c r="P56" s="544"/>
      <c r="Q56" s="544"/>
      <c r="R56" s="544"/>
      <c r="S56" s="545"/>
      <c r="T56" s="532" t="str">
        <f>Genel!D12</f>
        <v>xxx</v>
      </c>
      <c r="U56" s="533"/>
      <c r="V56" s="533"/>
      <c r="W56" s="533"/>
      <c r="X56" s="533"/>
      <c r="Y56" s="533"/>
      <c r="Z56" s="533"/>
      <c r="AA56" s="534"/>
      <c r="AB56" s="532" t="str">
        <f>Genel!D12</f>
        <v>xxx</v>
      </c>
      <c r="AC56" s="533"/>
      <c r="AD56" s="533"/>
      <c r="AE56" s="533"/>
      <c r="AF56" s="533"/>
      <c r="AG56" s="534"/>
      <c r="AH56" s="6"/>
    </row>
    <row r="57" spans="1:34">
      <c r="A57" s="543"/>
      <c r="B57" s="544"/>
      <c r="C57" s="544"/>
      <c r="D57" s="544"/>
      <c r="E57" s="544"/>
      <c r="F57" s="544"/>
      <c r="G57" s="544"/>
      <c r="H57" s="544"/>
      <c r="I57" s="544"/>
      <c r="J57" s="544"/>
      <c r="K57" s="544"/>
      <c r="L57" s="544"/>
      <c r="M57" s="544"/>
      <c r="N57" s="544"/>
      <c r="O57" s="544"/>
      <c r="P57" s="544"/>
      <c r="Q57" s="544"/>
      <c r="R57" s="544"/>
      <c r="S57" s="545"/>
      <c r="T57" s="514" t="s">
        <v>238</v>
      </c>
      <c r="U57" s="515"/>
      <c r="V57" s="515"/>
      <c r="W57" s="515"/>
      <c r="X57" s="515"/>
      <c r="Y57" s="515"/>
      <c r="Z57" s="515"/>
      <c r="AA57" s="516"/>
      <c r="AB57" s="514" t="str">
        <f>Genel!D11</f>
        <v>xxx</v>
      </c>
      <c r="AC57" s="515"/>
      <c r="AD57" s="515"/>
      <c r="AE57" s="515"/>
      <c r="AF57" s="515"/>
      <c r="AG57" s="516"/>
      <c r="AH57" s="6"/>
    </row>
    <row r="58" spans="1:34" ht="18.75" customHeight="1">
      <c r="A58" s="546"/>
      <c r="B58" s="547"/>
      <c r="C58" s="547"/>
      <c r="D58" s="547"/>
      <c r="E58" s="547"/>
      <c r="F58" s="547"/>
      <c r="G58" s="547"/>
      <c r="H58" s="547"/>
      <c r="I58" s="547"/>
      <c r="J58" s="547"/>
      <c r="K58" s="547"/>
      <c r="L58" s="547"/>
      <c r="M58" s="547"/>
      <c r="N58" s="547"/>
      <c r="O58" s="547"/>
      <c r="P58" s="547"/>
      <c r="Q58" s="547"/>
      <c r="R58" s="547"/>
      <c r="S58" s="548"/>
      <c r="T58" s="529" t="str">
        <f>Genel!D14</f>
        <v>2. Yabancı Dil Fransızca Zümresi</v>
      </c>
      <c r="U58" s="530"/>
      <c r="V58" s="530"/>
      <c r="W58" s="530"/>
      <c r="X58" s="530"/>
      <c r="Y58" s="530"/>
      <c r="Z58" s="530"/>
      <c r="AA58" s="531"/>
      <c r="AB58" s="517" t="s">
        <v>14</v>
      </c>
      <c r="AC58" s="518"/>
      <c r="AD58" s="518"/>
      <c r="AE58" s="518"/>
      <c r="AF58" s="518"/>
      <c r="AG58" s="519"/>
      <c r="AH58" s="6"/>
    </row>
    <row r="59" spans="1:34" ht="9" customHeight="1">
      <c r="AH59" s="6"/>
    </row>
  </sheetData>
  <sheetProtection formatCells="0" formatColumns="0" formatRows="0" insertColumns="0" insertRows="0" insertHyperlinks="0" deleteColumns="0" deleteRows="0" sort="0" autoFilter="0" pivotTables="0"/>
  <mergeCells count="59">
    <mergeCell ref="A1:AH1"/>
    <mergeCell ref="A6:F6"/>
    <mergeCell ref="AF6:AG6"/>
    <mergeCell ref="A7:F7"/>
    <mergeCell ref="A8:B8"/>
    <mergeCell ref="D3:E3"/>
    <mergeCell ref="N3:R3"/>
    <mergeCell ref="V3:X3"/>
    <mergeCell ref="A9:B9"/>
    <mergeCell ref="A10:B10"/>
    <mergeCell ref="A11:B11"/>
    <mergeCell ref="A12:B12"/>
    <mergeCell ref="A13:B13"/>
    <mergeCell ref="A22:B22"/>
    <mergeCell ref="A21:B21"/>
    <mergeCell ref="A19:B19"/>
    <mergeCell ref="A20:B20"/>
    <mergeCell ref="A14:B14"/>
    <mergeCell ref="A15:B15"/>
    <mergeCell ref="A16:B16"/>
    <mergeCell ref="A17:B17"/>
    <mergeCell ref="A18:B18"/>
    <mergeCell ref="A24:F24"/>
    <mergeCell ref="A25:F25"/>
    <mergeCell ref="A26:F26"/>
    <mergeCell ref="A27:F27"/>
    <mergeCell ref="A23:B23"/>
    <mergeCell ref="K50:Q50"/>
    <mergeCell ref="AF27:AF28"/>
    <mergeCell ref="AG27:AG28"/>
    <mergeCell ref="A28:F28"/>
    <mergeCell ref="A30:AG30"/>
    <mergeCell ref="G43:H43"/>
    <mergeCell ref="K43:V43"/>
    <mergeCell ref="Z43:AE43"/>
    <mergeCell ref="G46:H46"/>
    <mergeCell ref="G47:H47"/>
    <mergeCell ref="G48:H48"/>
    <mergeCell ref="G49:H49"/>
    <mergeCell ref="G50:H50"/>
    <mergeCell ref="G44:H44"/>
    <mergeCell ref="K44:R44"/>
    <mergeCell ref="S44:T44"/>
    <mergeCell ref="U44:V44"/>
    <mergeCell ref="G45:H45"/>
    <mergeCell ref="I45:J45"/>
    <mergeCell ref="T58:AA58"/>
    <mergeCell ref="AB58:AG58"/>
    <mergeCell ref="T52:AA52"/>
    <mergeCell ref="AB52:AG52"/>
    <mergeCell ref="A53:S58"/>
    <mergeCell ref="T53:AA53"/>
    <mergeCell ref="T54:AA54"/>
    <mergeCell ref="T55:AA55"/>
    <mergeCell ref="T56:AA56"/>
    <mergeCell ref="AB56:AG56"/>
    <mergeCell ref="T57:AA57"/>
    <mergeCell ref="AB57:AG57"/>
    <mergeCell ref="A52:S52"/>
  </mergeCells>
  <dataValidations count="2">
    <dataValidation type="decimal" allowBlank="1" showInputMessage="1" showErrorMessage="1" errorTitle="Yanlış Değer Girişi" error="Puan değerinin üstünde bir not girdiniz." sqref="S9:AE23 G9:Q23">
      <formula1>0</formula1>
      <formula2>G$7</formula2>
    </dataValidation>
    <dataValidation type="decimal" allowBlank="1" showInputMessage="1" showErrorMessage="1" errorTitle="Değer fazlası ahatası" error="10'dan fazla bir değer girişi yaptınız." sqref="G7:AE7">
      <formula1>0</formula1>
      <formula2>50</formula2>
    </dataValidation>
  </dataValidations>
  <printOptions horizontalCentered="1"/>
  <pageMargins left="0.21135265700483091" right="9.5108695652173919E-2" top="0.26" bottom="0.19" header="0.27" footer="0.19685039370078741"/>
  <pageSetup paperSize="9" scale="7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tabColor rgb="FF00B050"/>
  </sheetPr>
  <dimension ref="A1:AK53"/>
  <sheetViews>
    <sheetView topLeftCell="A2" zoomScaleNormal="100" zoomScalePageLayoutView="69" workbookViewId="0">
      <selection activeCell="T51" sqref="T51:AA51"/>
    </sheetView>
  </sheetViews>
  <sheetFormatPr baseColWidth="10" defaultColWidth="9.140625" defaultRowHeight="12.75"/>
  <cols>
    <col min="1" max="1" width="1.5703125" style="3" customWidth="1"/>
    <col min="2" max="2" width="2.28515625" style="19" customWidth="1"/>
    <col min="3" max="3" width="5.28515625" style="19" customWidth="1"/>
    <col min="4" max="4" width="15.140625" style="19" customWidth="1"/>
    <col min="5" max="5" width="13.28515625" style="19" customWidth="1"/>
    <col min="6" max="6" width="2.28515625" style="19" customWidth="1"/>
    <col min="7" max="9" width="3.85546875" style="19" customWidth="1"/>
    <col min="10" max="10" width="4" style="19" customWidth="1"/>
    <col min="11" max="31" width="3.85546875" style="19" customWidth="1"/>
    <col min="32" max="33" width="4.5703125" style="19" customWidth="1"/>
    <col min="34" max="34" width="1.5703125" style="19" customWidth="1"/>
    <col min="35" max="35" width="2.42578125" style="3" bestFit="1" customWidth="1"/>
    <col min="36" max="16384" width="9.140625" style="3"/>
  </cols>
  <sheetData>
    <row r="1" spans="1:37" ht="27.75" customHeight="1" thickBot="1">
      <c r="A1" s="549" t="str">
        <f>Genel!D15</f>
        <v>Vefa  Lisesi Ortak Sınav Değerlendirme Formu</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row>
    <row r="2" spans="1:37" ht="9.75" customHeight="1">
      <c r="A2" s="4"/>
      <c r="B2" s="5"/>
      <c r="C2" s="5"/>
      <c r="D2" s="5"/>
      <c r="E2" s="5"/>
      <c r="F2" s="5"/>
      <c r="G2" s="5"/>
      <c r="H2" s="5"/>
      <c r="I2" s="5"/>
      <c r="J2" s="5"/>
      <c r="K2" s="5"/>
      <c r="L2" s="98"/>
      <c r="M2" s="5"/>
      <c r="N2" s="5"/>
      <c r="O2" s="5"/>
      <c r="P2" s="5"/>
      <c r="Q2" s="5"/>
      <c r="R2" s="5"/>
      <c r="S2" s="5"/>
      <c r="T2" s="5"/>
      <c r="U2" s="5"/>
      <c r="V2" s="5"/>
      <c r="W2" s="5"/>
      <c r="X2" s="5"/>
      <c r="Y2" s="5"/>
      <c r="Z2" s="5"/>
      <c r="AA2" s="98"/>
      <c r="AB2" s="5"/>
      <c r="AC2" s="5"/>
      <c r="AD2" s="5"/>
      <c r="AE2" s="5"/>
      <c r="AF2" s="5"/>
      <c r="AG2" s="5"/>
      <c r="AH2" s="99"/>
    </row>
    <row r="3" spans="1:37" s="250" customFormat="1" ht="21" customHeight="1">
      <c r="A3" s="240"/>
      <c r="B3" s="82" t="s">
        <v>6</v>
      </c>
      <c r="C3" s="83"/>
      <c r="D3" s="491" t="str">
        <f>Genel!D2</f>
        <v>SEÇMELİ 2. YABANCI DİL - FRANSIZCA</v>
      </c>
      <c r="E3" s="491"/>
      <c r="F3" s="82" t="s">
        <v>66</v>
      </c>
      <c r="G3" s="241"/>
      <c r="H3" s="242" t="s">
        <v>168</v>
      </c>
      <c r="I3" s="243"/>
      <c r="J3" s="82" t="s">
        <v>3</v>
      </c>
      <c r="K3" s="244"/>
      <c r="L3" s="244"/>
      <c r="M3" s="245">
        <v>9</v>
      </c>
      <c r="N3" s="493" t="s">
        <v>128</v>
      </c>
      <c r="O3" s="494"/>
      <c r="P3" s="494"/>
      <c r="Q3" s="494"/>
      <c r="R3" s="494"/>
      <c r="S3" s="245">
        <v>9</v>
      </c>
      <c r="T3" s="83" t="s">
        <v>72</v>
      </c>
      <c r="U3" s="241"/>
      <c r="V3" s="617">
        <v>41582</v>
      </c>
      <c r="W3" s="617"/>
      <c r="X3" s="618"/>
      <c r="Y3" s="82" t="s">
        <v>73</v>
      </c>
      <c r="Z3" s="83"/>
      <c r="AA3" s="83"/>
      <c r="AB3" s="191" t="str">
        <f>Genel!D5</f>
        <v>1.</v>
      </c>
      <c r="AC3" s="83" t="s">
        <v>4</v>
      </c>
      <c r="AD3" s="241"/>
      <c r="AE3" s="191" t="str">
        <f>Genel!D6</f>
        <v>1, 2, 3</v>
      </c>
      <c r="AF3" s="83" t="s">
        <v>5</v>
      </c>
      <c r="AG3" s="246"/>
      <c r="AH3" s="247"/>
      <c r="AI3" s="248"/>
      <c r="AJ3" s="249"/>
    </row>
    <row r="4" spans="1:37" ht="9.75" customHeight="1" thickBot="1">
      <c r="A4" s="8"/>
      <c r="B4" s="9"/>
      <c r="C4" s="9"/>
      <c r="D4" s="10"/>
      <c r="E4" s="10"/>
      <c r="F4" s="10"/>
      <c r="G4" s="10"/>
      <c r="H4" s="10"/>
      <c r="I4" s="10"/>
      <c r="J4" s="10"/>
      <c r="K4" s="11"/>
      <c r="L4" s="10"/>
      <c r="M4" s="214">
        <f>M3</f>
        <v>9</v>
      </c>
      <c r="N4" s="10"/>
      <c r="O4" s="12"/>
      <c r="P4" s="11"/>
      <c r="Q4" s="9"/>
      <c r="R4" s="9"/>
      <c r="S4" s="9"/>
      <c r="T4" s="13"/>
      <c r="U4" s="11"/>
      <c r="V4" s="10"/>
      <c r="W4" s="10"/>
      <c r="X4" s="10"/>
      <c r="Y4" s="10"/>
      <c r="Z4" s="14"/>
      <c r="AA4" s="14"/>
      <c r="AB4" s="14"/>
      <c r="AC4" s="14"/>
      <c r="AD4" s="11"/>
      <c r="AE4" s="9"/>
      <c r="AF4" s="9"/>
      <c r="AG4" s="9"/>
      <c r="AH4" s="104"/>
    </row>
    <row r="5" spans="1:37" ht="16.5" customHeight="1">
      <c r="A5" s="174" t="s">
        <v>113</v>
      </c>
      <c r="B5" s="26"/>
      <c r="C5" s="27"/>
      <c r="D5" s="27"/>
      <c r="E5" s="27"/>
      <c r="F5" s="27"/>
      <c r="G5" s="27"/>
      <c r="H5" s="27"/>
      <c r="I5" s="27"/>
      <c r="J5" s="27"/>
      <c r="K5" s="27"/>
      <c r="L5" s="27"/>
      <c r="M5" s="27"/>
      <c r="N5" s="27"/>
      <c r="O5" s="27"/>
      <c r="P5" s="27"/>
      <c r="Q5" s="27"/>
      <c r="R5" s="27"/>
      <c r="S5" s="6"/>
      <c r="T5" s="6"/>
      <c r="U5" s="6"/>
      <c r="V5" s="6"/>
      <c r="W5" s="6"/>
      <c r="X5" s="6"/>
      <c r="Y5" s="6"/>
      <c r="Z5" s="6"/>
      <c r="AA5" s="6"/>
      <c r="AB5" s="155" t="str">
        <f>CONCATENATE(AB3,AC3," ",AE3,AF3)</f>
        <v>1.DÖNEM 1, 2, 3YAZILI</v>
      </c>
      <c r="AC5" s="6"/>
      <c r="AD5" s="6"/>
      <c r="AE5" s="6"/>
      <c r="AF5" s="6"/>
      <c r="AG5" s="6"/>
      <c r="AH5" s="6"/>
    </row>
    <row r="6" spans="1:37" ht="118.5" customHeight="1">
      <c r="A6" s="607" t="s">
        <v>70</v>
      </c>
      <c r="B6" s="608"/>
      <c r="C6" s="608"/>
      <c r="D6" s="608"/>
      <c r="E6" s="608"/>
      <c r="F6" s="609"/>
      <c r="G6" s="101" t="str">
        <f>IF(Konular!G2=0," ",Konular!G2)</f>
        <v>être, avoir, s'appeler, habiter</v>
      </c>
      <c r="H6" s="101" t="str">
        <f>IF(Konular!H2=0," ",Konular!H2)</f>
        <v>anlam ve şahıslara göre fiil kullanımı</v>
      </c>
      <c r="I6" s="101" t="str">
        <f>IF(Konular!I2=0," ",Konular!I2)</f>
        <v>çekimlerine ve anlamlarına göre fiileri tanıma</v>
      </c>
      <c r="J6" s="101" t="str">
        <f>IF(Konular!J2=0," ",Konular!J2)</f>
        <v>dişi ve erkek 3. tekil şahıs ayrımı</v>
      </c>
      <c r="K6" s="101" t="str">
        <f>IF(Konular!K2=0," ",Konular!K2)</f>
        <v>dişi ve erkek isim/sıfat ayrımı</v>
      </c>
      <c r="L6" s="101" t="str">
        <f>IF(Konular!L2=0," ",Konular!L2)</f>
        <v>kimlik bilgilerini ve kişisel bilgileri tanıma</v>
      </c>
      <c r="M6" s="101" t="str">
        <f>IF(Konular!M2=0," ",Konular!M2)</f>
        <v>être ve avoir ayrımı</v>
      </c>
      <c r="N6" s="101" t="str">
        <f>IF(Konular!N2=0," ",Konular!N2)</f>
        <v>yazılı anlama</v>
      </c>
      <c r="O6" s="101" t="str">
        <f>IF(Konular!O2=0," ",Konular!O2)</f>
        <v>sayıları tanıma</v>
      </c>
      <c r="P6" s="101" t="str">
        <f>IF(Konular!P2=0," ",Konular!P2)</f>
        <v>ülke, şehir préposition'larını tanıma</v>
      </c>
      <c r="Q6" s="101" t="str">
        <f>IF(Konular!Q2=0," ",Konular!Q2)</f>
        <v>iyelik ve işaret sıfatlarını tanıma</v>
      </c>
      <c r="R6" s="101" t="str">
        <f>IF(Konular!R2=0," ",Konular!R2)</f>
        <v>özel isimlere göre dişi/erkek sıfat tanıma</v>
      </c>
      <c r="S6" s="101" t="str">
        <f>IF(Konular!S2=0," ",Konular!S2)</f>
        <v>evet-hayır sorularını yanıtlama</v>
      </c>
      <c r="T6" s="101" t="str">
        <f>IF(Konular!T2=0," ",Konular!T2)</f>
        <v>ham kimlik verilerini cümlede ifade etme</v>
      </c>
      <c r="U6" s="101" t="str">
        <f>IF(Konular!U2=0," ",Konular!U2)</f>
        <v xml:space="preserve"> </v>
      </c>
      <c r="V6" s="101" t="str">
        <f>IF(Konular!V2=0," ",Konular!V2)</f>
        <v xml:space="preserve"> </v>
      </c>
      <c r="W6" s="101" t="str">
        <f>IF(Konular!W2=0," ",Konular!W2)</f>
        <v xml:space="preserve"> </v>
      </c>
      <c r="X6" s="101" t="str">
        <f>IF(Konular!X2=0," ",Konular!X2)</f>
        <v xml:space="preserve"> </v>
      </c>
      <c r="Y6" s="101" t="str">
        <f>IF(Konular!Y2=0," ",Konular!Y2)</f>
        <v xml:space="preserve"> </v>
      </c>
      <c r="Z6" s="101" t="str">
        <f>IF(Konular!Z2=0," ",Konular!Z2)</f>
        <v xml:space="preserve"> </v>
      </c>
      <c r="AA6" s="101" t="str">
        <f>IF(Konular!AA2=0," ",Konular!AA2)</f>
        <v xml:space="preserve"> </v>
      </c>
      <c r="AB6" s="101" t="str">
        <f>IF(Konular!AB2=0," ",Konular!AB2)</f>
        <v xml:space="preserve"> </v>
      </c>
      <c r="AC6" s="101" t="str">
        <f>IF(Konular!AJ2=0," ",Konular!AJ2)</f>
        <v xml:space="preserve"> </v>
      </c>
      <c r="AD6" s="101" t="str">
        <f>IF(Konular!AK2=0," ",Konular!AK2)</f>
        <v xml:space="preserve"> </v>
      </c>
      <c r="AE6" s="101" t="str">
        <f>IF(Konular!AM2=0," ",Konular!AM2)</f>
        <v xml:space="preserve"> </v>
      </c>
      <c r="AF6" s="610" t="s">
        <v>116</v>
      </c>
      <c r="AG6" s="611"/>
      <c r="AH6" s="15"/>
    </row>
    <row r="7" spans="1:37" ht="16.5">
      <c r="A7" s="612" t="s">
        <v>71</v>
      </c>
      <c r="B7" s="613"/>
      <c r="C7" s="613"/>
      <c r="D7" s="613"/>
      <c r="E7" s="613"/>
      <c r="F7" s="614"/>
      <c r="G7" s="203">
        <f>IF(Konular!G3=0," ",Konular!G3)</f>
        <v>10</v>
      </c>
      <c r="H7" s="203">
        <f>IF(Konular!H3=0," ",Konular!H3)</f>
        <v>7</v>
      </c>
      <c r="I7" s="203">
        <f>IF(Konular!I3=0," ",Konular!I3)</f>
        <v>6</v>
      </c>
      <c r="J7" s="203">
        <f>IF(Konular!J3=0," ",Konular!J3)</f>
        <v>10</v>
      </c>
      <c r="K7" s="203">
        <f>IF(Konular!K3=0," ",Konular!K3)</f>
        <v>6</v>
      </c>
      <c r="L7" s="203">
        <f>IF(Konular!L3=0," ",Konular!L3)</f>
        <v>4</v>
      </c>
      <c r="M7" s="203">
        <f>IF(Konular!M3=0," ",Konular!M3)</f>
        <v>4</v>
      </c>
      <c r="N7" s="203">
        <f>IF(Konular!N3=0," ",Konular!N3)</f>
        <v>7</v>
      </c>
      <c r="O7" s="203">
        <f>IF(Konular!O3=0," ",Konular!O3)</f>
        <v>6</v>
      </c>
      <c r="P7" s="203">
        <f>IF(Konular!P3=0," ",Konular!P3)</f>
        <v>4</v>
      </c>
      <c r="Q7" s="203">
        <f>IF(Konular!Q3=0," ",Konular!Q3)</f>
        <v>4</v>
      </c>
      <c r="R7" s="203">
        <f>IF(Konular!R3=0," ",Konular!R3)</f>
        <v>8</v>
      </c>
      <c r="S7" s="203">
        <f>IF(Konular!S3=0," ",Konular!S3)</f>
        <v>14</v>
      </c>
      <c r="T7" s="203">
        <f>IF(Konular!T3=0," ",Konular!T3)</f>
        <v>10</v>
      </c>
      <c r="U7" s="203" t="str">
        <f>IF(Konular!U3=0," ",Konular!U3)</f>
        <v xml:space="preserve"> </v>
      </c>
      <c r="V7" s="203" t="str">
        <f>IF(Konular!V3=0," ",Konular!V3)</f>
        <v xml:space="preserve"> </v>
      </c>
      <c r="W7" s="203" t="str">
        <f>IF(Konular!W3=0," ",Konular!W3)</f>
        <v xml:space="preserve"> </v>
      </c>
      <c r="X7" s="203" t="str">
        <f>IF(Konular!X3=0," ",Konular!X3)</f>
        <v xml:space="preserve"> </v>
      </c>
      <c r="Y7" s="203" t="str">
        <f>IF(Konular!Y3=0," ",Konular!Y3)</f>
        <v xml:space="preserve"> </v>
      </c>
      <c r="Z7" s="203" t="str">
        <f>IF(Konular!Z3=0," ",Konular!Z3)</f>
        <v xml:space="preserve"> </v>
      </c>
      <c r="AA7" s="203" t="str">
        <f>IF(Konular!AA3=0," ",Konular!AA3)</f>
        <v xml:space="preserve"> </v>
      </c>
      <c r="AB7" s="203" t="str">
        <f>IF(Konular!AB3=0," ",Konular!AB3)</f>
        <v xml:space="preserve"> </v>
      </c>
      <c r="AC7" s="203" t="str">
        <f>IF(Konular!AJ3=0," ",Konular!AJ3)</f>
        <v xml:space="preserve"> </v>
      </c>
      <c r="AD7" s="203" t="str">
        <f>IF(Konular!AK3=0," ",Konular!AK3)</f>
        <v xml:space="preserve"> </v>
      </c>
      <c r="AE7" s="203" t="str">
        <f>IF(Konular!AM3=0," ",Konular!AM3)</f>
        <v xml:space="preserve"> </v>
      </c>
      <c r="AF7" s="109">
        <f>IF(SUM(G7:AE7)&lt;=100,SUM(G7:AE7),"HATA")</f>
        <v>100</v>
      </c>
      <c r="AG7" s="75">
        <f>AF7</f>
        <v>100</v>
      </c>
      <c r="AH7" s="16"/>
    </row>
    <row r="8" spans="1:37" s="238" customFormat="1" ht="39.6" customHeight="1">
      <c r="A8" s="615" t="s">
        <v>1</v>
      </c>
      <c r="B8" s="616"/>
      <c r="C8" s="233" t="s">
        <v>67</v>
      </c>
      <c r="D8" s="234" t="s">
        <v>68</v>
      </c>
      <c r="E8" s="235" t="s">
        <v>69</v>
      </c>
      <c r="F8" s="236" t="s">
        <v>111</v>
      </c>
      <c r="G8" s="171" t="s">
        <v>40</v>
      </c>
      <c r="H8" s="172" t="s">
        <v>41</v>
      </c>
      <c r="I8" s="172" t="s">
        <v>42</v>
      </c>
      <c r="J8" s="172" t="s">
        <v>43</v>
      </c>
      <c r="K8" s="172" t="s">
        <v>44</v>
      </c>
      <c r="L8" s="172" t="s">
        <v>45</v>
      </c>
      <c r="M8" s="172" t="s">
        <v>46</v>
      </c>
      <c r="N8" s="172" t="s">
        <v>47</v>
      </c>
      <c r="O8" s="172" t="s">
        <v>48</v>
      </c>
      <c r="P8" s="172" t="s">
        <v>49</v>
      </c>
      <c r="Q8" s="172" t="s">
        <v>50</v>
      </c>
      <c r="R8" s="172" t="s">
        <v>51</v>
      </c>
      <c r="S8" s="172" t="s">
        <v>52</v>
      </c>
      <c r="T8" s="172" t="s">
        <v>53</v>
      </c>
      <c r="U8" s="172" t="s">
        <v>54</v>
      </c>
      <c r="V8" s="172" t="s">
        <v>55</v>
      </c>
      <c r="W8" s="172" t="s">
        <v>56</v>
      </c>
      <c r="X8" s="172" t="s">
        <v>57</v>
      </c>
      <c r="Y8" s="172" t="s">
        <v>58</v>
      </c>
      <c r="Z8" s="172" t="s">
        <v>59</v>
      </c>
      <c r="AA8" s="172" t="s">
        <v>60</v>
      </c>
      <c r="AB8" s="172" t="s">
        <v>61</v>
      </c>
      <c r="AC8" s="172" t="s">
        <v>62</v>
      </c>
      <c r="AD8" s="172" t="s">
        <v>63</v>
      </c>
      <c r="AE8" s="172" t="s">
        <v>64</v>
      </c>
      <c r="AF8" s="173" t="s">
        <v>112</v>
      </c>
      <c r="AG8" s="75" t="s">
        <v>22</v>
      </c>
      <c r="AH8" s="237"/>
    </row>
    <row r="9" spans="1:37" ht="12" customHeight="1">
      <c r="A9" s="506">
        <v>1</v>
      </c>
      <c r="B9" s="507"/>
      <c r="C9" s="116">
        <v>835</v>
      </c>
      <c r="D9" s="117" t="s">
        <v>173</v>
      </c>
      <c r="E9" s="211" t="s">
        <v>174</v>
      </c>
      <c r="F9" s="196" t="s">
        <v>212</v>
      </c>
      <c r="G9" s="114">
        <v>3</v>
      </c>
      <c r="H9" s="114">
        <v>1</v>
      </c>
      <c r="I9" s="114">
        <v>2</v>
      </c>
      <c r="J9" s="114">
        <v>8</v>
      </c>
      <c r="K9" s="114">
        <v>3.6</v>
      </c>
      <c r="L9" s="114">
        <v>1.5</v>
      </c>
      <c r="M9" s="114">
        <v>2</v>
      </c>
      <c r="N9" s="114">
        <v>4</v>
      </c>
      <c r="O9" s="114">
        <v>6</v>
      </c>
      <c r="P9" s="114">
        <v>4</v>
      </c>
      <c r="Q9" s="115">
        <v>0</v>
      </c>
      <c r="R9" s="251">
        <v>8</v>
      </c>
      <c r="S9" s="115">
        <v>10.5</v>
      </c>
      <c r="T9" s="115">
        <v>1</v>
      </c>
      <c r="U9" s="115"/>
      <c r="V9" s="115"/>
      <c r="W9" s="115"/>
      <c r="X9" s="115"/>
      <c r="Y9" s="115"/>
      <c r="Z9" s="115"/>
      <c r="AA9" s="115"/>
      <c r="AB9" s="115"/>
      <c r="AC9" s="115"/>
      <c r="AD9" s="115"/>
      <c r="AE9" s="115"/>
      <c r="AF9" s="55">
        <f t="shared" ref="AF9:AF17" si="0">IF(OR(A9="",G9=""),"",SUM(G9:AE9))</f>
        <v>54.6</v>
      </c>
      <c r="AG9" s="54">
        <f t="shared" ref="AG9:AG17" si="1">IF(OR(A9="",G9=""),"",ROUND(AF9,0))</f>
        <v>55</v>
      </c>
      <c r="AH9" s="17"/>
    </row>
    <row r="10" spans="1:37" ht="12" customHeight="1">
      <c r="A10" s="487">
        <v>2</v>
      </c>
      <c r="B10" s="488"/>
      <c r="C10" s="113">
        <v>836</v>
      </c>
      <c r="D10" s="194" t="s">
        <v>175</v>
      </c>
      <c r="E10" s="162" t="s">
        <v>24</v>
      </c>
      <c r="F10" s="196" t="s">
        <v>212</v>
      </c>
      <c r="G10" s="118">
        <v>10</v>
      </c>
      <c r="H10" s="118">
        <v>5</v>
      </c>
      <c r="I10" s="118">
        <v>4</v>
      </c>
      <c r="J10" s="118">
        <v>9</v>
      </c>
      <c r="K10" s="118">
        <v>4.8</v>
      </c>
      <c r="L10" s="118">
        <v>2.75</v>
      </c>
      <c r="M10" s="118">
        <v>4</v>
      </c>
      <c r="N10" s="118">
        <v>7</v>
      </c>
      <c r="O10" s="118">
        <v>6</v>
      </c>
      <c r="P10" s="118">
        <v>4</v>
      </c>
      <c r="Q10" s="119">
        <v>1</v>
      </c>
      <c r="R10" s="252">
        <v>8</v>
      </c>
      <c r="S10" s="119">
        <v>14</v>
      </c>
      <c r="T10" s="119">
        <v>2</v>
      </c>
      <c r="U10" s="119"/>
      <c r="V10" s="119"/>
      <c r="W10" s="119"/>
      <c r="X10" s="119"/>
      <c r="Y10" s="119"/>
      <c r="Z10" s="119"/>
      <c r="AA10" s="119"/>
      <c r="AB10" s="119"/>
      <c r="AC10" s="119"/>
      <c r="AD10" s="119"/>
      <c r="AE10" s="119"/>
      <c r="AF10" s="55">
        <f t="shared" si="0"/>
        <v>81.55</v>
      </c>
      <c r="AG10" s="54">
        <f t="shared" si="1"/>
        <v>82</v>
      </c>
      <c r="AH10" s="17"/>
      <c r="AK10" s="100"/>
    </row>
    <row r="11" spans="1:37" ht="12" customHeight="1">
      <c r="A11" s="487">
        <v>4</v>
      </c>
      <c r="B11" s="488"/>
      <c r="C11" s="113">
        <v>845</v>
      </c>
      <c r="D11" s="194" t="s">
        <v>176</v>
      </c>
      <c r="E11" s="162" t="s">
        <v>177</v>
      </c>
      <c r="F11" s="196" t="s">
        <v>212</v>
      </c>
      <c r="G11" s="118">
        <v>9</v>
      </c>
      <c r="H11" s="118">
        <v>4</v>
      </c>
      <c r="I11" s="118">
        <v>6</v>
      </c>
      <c r="J11" s="118">
        <v>10</v>
      </c>
      <c r="K11" s="118">
        <v>4.8</v>
      </c>
      <c r="L11" s="118">
        <v>3.5</v>
      </c>
      <c r="M11" s="118">
        <v>4</v>
      </c>
      <c r="N11" s="118">
        <v>7</v>
      </c>
      <c r="O11" s="118">
        <v>6</v>
      </c>
      <c r="P11" s="118">
        <v>2</v>
      </c>
      <c r="Q11" s="119">
        <v>1</v>
      </c>
      <c r="R11" s="252">
        <v>8</v>
      </c>
      <c r="S11" s="119">
        <v>12</v>
      </c>
      <c r="T11" s="119">
        <v>6</v>
      </c>
      <c r="U11" s="115"/>
      <c r="V11" s="115"/>
      <c r="W11" s="115"/>
      <c r="X11" s="115"/>
      <c r="Y11" s="115"/>
      <c r="Z11" s="115"/>
      <c r="AA11" s="115"/>
      <c r="AB11" s="115"/>
      <c r="AC11" s="115"/>
      <c r="AD11" s="115"/>
      <c r="AE11" s="115"/>
      <c r="AF11" s="55">
        <f t="shared" si="0"/>
        <v>83.3</v>
      </c>
      <c r="AG11" s="54">
        <f t="shared" si="1"/>
        <v>83</v>
      </c>
      <c r="AH11" s="17"/>
    </row>
    <row r="12" spans="1:37" ht="12" customHeight="1">
      <c r="A12" s="487">
        <v>8</v>
      </c>
      <c r="B12" s="488"/>
      <c r="C12" s="113">
        <v>855</v>
      </c>
      <c r="D12" s="194" t="s">
        <v>178</v>
      </c>
      <c r="E12" s="162" t="s">
        <v>23</v>
      </c>
      <c r="F12" s="196" t="s">
        <v>212</v>
      </c>
      <c r="G12" s="118">
        <v>10</v>
      </c>
      <c r="H12" s="118">
        <v>5</v>
      </c>
      <c r="I12" s="118">
        <v>6</v>
      </c>
      <c r="J12" s="118">
        <v>10</v>
      </c>
      <c r="K12" s="118">
        <v>6</v>
      </c>
      <c r="L12" s="118">
        <v>3.75</v>
      </c>
      <c r="M12" s="118">
        <v>4</v>
      </c>
      <c r="N12" s="118">
        <v>7</v>
      </c>
      <c r="O12" s="118">
        <v>6</v>
      </c>
      <c r="P12" s="118">
        <v>4</v>
      </c>
      <c r="Q12" s="119">
        <v>2</v>
      </c>
      <c r="R12" s="252">
        <v>8</v>
      </c>
      <c r="S12" s="119">
        <v>11</v>
      </c>
      <c r="T12" s="119">
        <v>7</v>
      </c>
      <c r="U12" s="119"/>
      <c r="V12" s="119"/>
      <c r="W12" s="119"/>
      <c r="X12" s="119"/>
      <c r="Y12" s="119"/>
      <c r="Z12" s="119"/>
      <c r="AA12" s="119"/>
      <c r="AB12" s="119"/>
      <c r="AC12" s="119"/>
      <c r="AD12" s="119"/>
      <c r="AE12" s="119"/>
      <c r="AF12" s="55">
        <f t="shared" si="0"/>
        <v>89.75</v>
      </c>
      <c r="AG12" s="54">
        <f t="shared" si="1"/>
        <v>90</v>
      </c>
      <c r="AH12" s="17"/>
    </row>
    <row r="13" spans="1:37" ht="12" customHeight="1">
      <c r="A13" s="506">
        <v>11</v>
      </c>
      <c r="B13" s="507"/>
      <c r="C13" s="116">
        <v>880</v>
      </c>
      <c r="D13" s="117" t="s">
        <v>179</v>
      </c>
      <c r="E13" s="211" t="s">
        <v>180</v>
      </c>
      <c r="F13" s="196" t="s">
        <v>212</v>
      </c>
      <c r="G13" s="114">
        <v>10</v>
      </c>
      <c r="H13" s="114">
        <v>7</v>
      </c>
      <c r="I13" s="114">
        <v>6</v>
      </c>
      <c r="J13" s="114">
        <v>10</v>
      </c>
      <c r="K13" s="114">
        <v>4.8</v>
      </c>
      <c r="L13" s="114">
        <v>3</v>
      </c>
      <c r="M13" s="114">
        <v>4</v>
      </c>
      <c r="N13" s="114">
        <v>7</v>
      </c>
      <c r="O13" s="114">
        <v>6</v>
      </c>
      <c r="P13" s="114">
        <v>4</v>
      </c>
      <c r="Q13" s="115">
        <v>0</v>
      </c>
      <c r="R13" s="251">
        <v>8</v>
      </c>
      <c r="S13" s="115">
        <v>13</v>
      </c>
      <c r="T13" s="115">
        <v>4</v>
      </c>
      <c r="U13" s="115"/>
      <c r="V13" s="115"/>
      <c r="W13" s="115"/>
      <c r="X13" s="115"/>
      <c r="Y13" s="115"/>
      <c r="Z13" s="115"/>
      <c r="AA13" s="115"/>
      <c r="AB13" s="115"/>
      <c r="AC13" s="115"/>
      <c r="AD13" s="115"/>
      <c r="AE13" s="115"/>
      <c r="AF13" s="55">
        <f t="shared" si="0"/>
        <v>86.8</v>
      </c>
      <c r="AG13" s="54">
        <f t="shared" si="1"/>
        <v>87</v>
      </c>
      <c r="AH13" s="17"/>
    </row>
    <row r="14" spans="1:37" ht="12" customHeight="1">
      <c r="A14" s="487">
        <v>14</v>
      </c>
      <c r="B14" s="488"/>
      <c r="C14" s="113">
        <v>895</v>
      </c>
      <c r="D14" s="194" t="s">
        <v>181</v>
      </c>
      <c r="E14" s="162" t="s">
        <v>182</v>
      </c>
      <c r="F14" s="196" t="s">
        <v>212</v>
      </c>
      <c r="G14" s="118">
        <v>9</v>
      </c>
      <c r="H14" s="118">
        <v>1</v>
      </c>
      <c r="I14" s="118">
        <v>4</v>
      </c>
      <c r="J14" s="118">
        <v>10</v>
      </c>
      <c r="K14" s="118">
        <v>4.8</v>
      </c>
      <c r="L14" s="118">
        <v>2.5</v>
      </c>
      <c r="M14" s="118">
        <v>3.5</v>
      </c>
      <c r="N14" s="118">
        <v>3</v>
      </c>
      <c r="O14" s="118">
        <v>6</v>
      </c>
      <c r="P14" s="118">
        <v>4</v>
      </c>
      <c r="Q14" s="119">
        <v>0</v>
      </c>
      <c r="R14" s="252">
        <v>8</v>
      </c>
      <c r="S14" s="119">
        <v>7</v>
      </c>
      <c r="T14" s="119">
        <v>3</v>
      </c>
      <c r="U14" s="119"/>
      <c r="V14" s="119"/>
      <c r="W14" s="119"/>
      <c r="X14" s="119"/>
      <c r="Y14" s="119"/>
      <c r="Z14" s="119"/>
      <c r="AA14" s="119"/>
      <c r="AB14" s="119"/>
      <c r="AC14" s="119"/>
      <c r="AD14" s="119"/>
      <c r="AE14" s="119"/>
      <c r="AF14" s="55">
        <f t="shared" si="0"/>
        <v>65.8</v>
      </c>
      <c r="AG14" s="54">
        <f t="shared" si="1"/>
        <v>66</v>
      </c>
      <c r="AH14" s="17"/>
    </row>
    <row r="15" spans="1:37" ht="12" customHeight="1">
      <c r="A15" s="487">
        <v>18</v>
      </c>
      <c r="B15" s="488"/>
      <c r="C15" s="113">
        <v>921</v>
      </c>
      <c r="D15" s="194" t="s">
        <v>183</v>
      </c>
      <c r="E15" s="162" t="s">
        <v>184</v>
      </c>
      <c r="F15" s="196" t="s">
        <v>212</v>
      </c>
      <c r="G15" s="118">
        <v>10</v>
      </c>
      <c r="H15" s="118">
        <v>6.5</v>
      </c>
      <c r="I15" s="118">
        <v>6</v>
      </c>
      <c r="J15" s="118">
        <v>9</v>
      </c>
      <c r="K15" s="118">
        <v>6</v>
      </c>
      <c r="L15" s="118">
        <v>4</v>
      </c>
      <c r="M15" s="118">
        <v>4</v>
      </c>
      <c r="N15" s="118">
        <v>4</v>
      </c>
      <c r="O15" s="118">
        <v>6</v>
      </c>
      <c r="P15" s="118">
        <v>4</v>
      </c>
      <c r="Q15" s="119">
        <v>0</v>
      </c>
      <c r="R15" s="252">
        <v>8</v>
      </c>
      <c r="S15" s="119">
        <v>12</v>
      </c>
      <c r="T15" s="119">
        <v>2</v>
      </c>
      <c r="U15" s="115"/>
      <c r="V15" s="115"/>
      <c r="W15" s="115"/>
      <c r="X15" s="115"/>
      <c r="Y15" s="115"/>
      <c r="Z15" s="115"/>
      <c r="AA15" s="115"/>
      <c r="AB15" s="115"/>
      <c r="AC15" s="115"/>
      <c r="AD15" s="115"/>
      <c r="AE15" s="115"/>
      <c r="AF15" s="55">
        <f t="shared" si="0"/>
        <v>81.5</v>
      </c>
      <c r="AG15" s="54">
        <f t="shared" si="1"/>
        <v>82</v>
      </c>
      <c r="AH15" s="17"/>
    </row>
    <row r="16" spans="1:37" ht="12" customHeight="1">
      <c r="A16" s="506">
        <v>25</v>
      </c>
      <c r="B16" s="507"/>
      <c r="C16" s="116">
        <v>959</v>
      </c>
      <c r="D16" s="117" t="s">
        <v>164</v>
      </c>
      <c r="E16" s="211" t="s">
        <v>185</v>
      </c>
      <c r="F16" s="196" t="s">
        <v>212</v>
      </c>
      <c r="G16" s="114">
        <v>9</v>
      </c>
      <c r="H16" s="114">
        <v>5</v>
      </c>
      <c r="I16" s="114">
        <v>6</v>
      </c>
      <c r="J16" s="114">
        <v>10</v>
      </c>
      <c r="K16" s="114">
        <v>6</v>
      </c>
      <c r="L16" s="114">
        <v>3.25</v>
      </c>
      <c r="M16" s="114">
        <v>4</v>
      </c>
      <c r="N16" s="114">
        <v>7</v>
      </c>
      <c r="O16" s="114">
        <v>6</v>
      </c>
      <c r="P16" s="114">
        <v>4</v>
      </c>
      <c r="Q16" s="115">
        <v>3</v>
      </c>
      <c r="R16" s="251">
        <v>8</v>
      </c>
      <c r="S16" s="115">
        <v>14</v>
      </c>
      <c r="T16" s="115">
        <v>6</v>
      </c>
      <c r="U16" s="119"/>
      <c r="V16" s="119"/>
      <c r="W16" s="119"/>
      <c r="X16" s="119"/>
      <c r="Y16" s="119"/>
      <c r="Z16" s="119"/>
      <c r="AA16" s="119"/>
      <c r="AB16" s="119"/>
      <c r="AC16" s="119"/>
      <c r="AD16" s="119"/>
      <c r="AE16" s="119"/>
      <c r="AF16" s="55">
        <f t="shared" si="0"/>
        <v>91.25</v>
      </c>
      <c r="AG16" s="54">
        <f t="shared" si="1"/>
        <v>91</v>
      </c>
      <c r="AH16" s="17"/>
    </row>
    <row r="17" spans="1:34" ht="12" customHeight="1">
      <c r="A17" s="506">
        <v>27</v>
      </c>
      <c r="B17" s="507"/>
      <c r="C17" s="116">
        <v>969</v>
      </c>
      <c r="D17" s="117" t="s">
        <v>186</v>
      </c>
      <c r="E17" s="211" t="s">
        <v>187</v>
      </c>
      <c r="F17" s="196" t="s">
        <v>212</v>
      </c>
      <c r="G17" s="114">
        <v>6</v>
      </c>
      <c r="H17" s="114">
        <v>5</v>
      </c>
      <c r="I17" s="114">
        <v>6</v>
      </c>
      <c r="J17" s="114">
        <v>10</v>
      </c>
      <c r="K17" s="114">
        <v>6</v>
      </c>
      <c r="L17" s="114">
        <v>1</v>
      </c>
      <c r="M17" s="114">
        <v>1.5</v>
      </c>
      <c r="N17" s="114">
        <v>0</v>
      </c>
      <c r="O17" s="114">
        <v>6</v>
      </c>
      <c r="P17" s="114">
        <v>4</v>
      </c>
      <c r="Q17" s="115">
        <v>0</v>
      </c>
      <c r="R17" s="251">
        <v>8</v>
      </c>
      <c r="S17" s="115">
        <v>13</v>
      </c>
      <c r="T17" s="115">
        <v>6</v>
      </c>
      <c r="U17" s="115"/>
      <c r="V17" s="115"/>
      <c r="W17" s="115"/>
      <c r="X17" s="115"/>
      <c r="Y17" s="115"/>
      <c r="Z17" s="115"/>
      <c r="AA17" s="115"/>
      <c r="AB17" s="115"/>
      <c r="AC17" s="115"/>
      <c r="AD17" s="115"/>
      <c r="AE17" s="115"/>
      <c r="AF17" s="55">
        <f t="shared" si="0"/>
        <v>72.5</v>
      </c>
      <c r="AG17" s="54">
        <f t="shared" si="1"/>
        <v>73</v>
      </c>
      <c r="AH17" s="17"/>
    </row>
    <row r="18" spans="1:34" ht="15.75" customHeight="1">
      <c r="A18" s="598" t="s">
        <v>0</v>
      </c>
      <c r="B18" s="599"/>
      <c r="C18" s="599"/>
      <c r="D18" s="599"/>
      <c r="E18" s="599"/>
      <c r="F18" s="600"/>
      <c r="G18" s="120">
        <f t="shared" ref="G18:AE18" si="2">IF(OR(G7="",COUNTIF(G9:G17,"&gt;"&amp;G7)&gt;0),"H",SUM(G9:G17))</f>
        <v>76</v>
      </c>
      <c r="H18" s="120">
        <f t="shared" si="2"/>
        <v>39.5</v>
      </c>
      <c r="I18" s="120">
        <f t="shared" si="2"/>
        <v>46</v>
      </c>
      <c r="J18" s="120">
        <f t="shared" si="2"/>
        <v>86</v>
      </c>
      <c r="K18" s="120">
        <f t="shared" si="2"/>
        <v>46.8</v>
      </c>
      <c r="L18" s="120">
        <f t="shared" si="2"/>
        <v>25.25</v>
      </c>
      <c r="M18" s="120">
        <f t="shared" si="2"/>
        <v>31</v>
      </c>
      <c r="N18" s="120">
        <f t="shared" si="2"/>
        <v>46</v>
      </c>
      <c r="O18" s="120">
        <f t="shared" si="2"/>
        <v>54</v>
      </c>
      <c r="P18" s="120">
        <f t="shared" si="2"/>
        <v>34</v>
      </c>
      <c r="Q18" s="120">
        <f t="shared" si="2"/>
        <v>7</v>
      </c>
      <c r="R18" s="120">
        <f t="shared" si="2"/>
        <v>72</v>
      </c>
      <c r="S18" s="120">
        <f t="shared" si="2"/>
        <v>106.5</v>
      </c>
      <c r="T18" s="120">
        <f t="shared" si="2"/>
        <v>37</v>
      </c>
      <c r="U18" s="120">
        <f t="shared" si="2"/>
        <v>0</v>
      </c>
      <c r="V18" s="120">
        <f t="shared" si="2"/>
        <v>0</v>
      </c>
      <c r="W18" s="120">
        <f t="shared" si="2"/>
        <v>0</v>
      </c>
      <c r="X18" s="120">
        <f t="shared" si="2"/>
        <v>0</v>
      </c>
      <c r="Y18" s="120">
        <f t="shared" si="2"/>
        <v>0</v>
      </c>
      <c r="Z18" s="120">
        <f t="shared" si="2"/>
        <v>0</v>
      </c>
      <c r="AA18" s="120">
        <f t="shared" si="2"/>
        <v>0</v>
      </c>
      <c r="AB18" s="120">
        <f t="shared" si="2"/>
        <v>0</v>
      </c>
      <c r="AC18" s="120">
        <f t="shared" si="2"/>
        <v>0</v>
      </c>
      <c r="AD18" s="120">
        <f t="shared" si="2"/>
        <v>0</v>
      </c>
      <c r="AE18" s="120">
        <f t="shared" si="2"/>
        <v>0</v>
      </c>
      <c r="AF18" s="55">
        <f>IF(SUM(G18:AE18)=SUM(AF9:AF17),SUM(G18:AE18),"hata var")</f>
        <v>707.05</v>
      </c>
      <c r="AG18" s="121">
        <f>ROUND(AF18,0)</f>
        <v>707</v>
      </c>
      <c r="AH18" s="17"/>
    </row>
    <row r="19" spans="1:34" ht="14.25">
      <c r="A19" s="598" t="s">
        <v>2</v>
      </c>
      <c r="B19" s="599"/>
      <c r="C19" s="599"/>
      <c r="D19" s="599"/>
      <c r="E19" s="599"/>
      <c r="F19" s="600"/>
      <c r="G19" s="210">
        <f t="shared" ref="G19:AE19" si="3">IF(COUNTBLANK(G9:G17)=ROWS(G9:G17)," ",AVERAGE(G9:G17)*10)</f>
        <v>84.444444444444443</v>
      </c>
      <c r="H19" s="210">
        <f t="shared" si="3"/>
        <v>43.888888888888893</v>
      </c>
      <c r="I19" s="210">
        <f t="shared" si="3"/>
        <v>51.111111111111107</v>
      </c>
      <c r="J19" s="210">
        <f t="shared" si="3"/>
        <v>95.555555555555557</v>
      </c>
      <c r="K19" s="210">
        <f t="shared" si="3"/>
        <v>51.999999999999993</v>
      </c>
      <c r="L19" s="210">
        <f t="shared" si="3"/>
        <v>28.055555555555554</v>
      </c>
      <c r="M19" s="210">
        <f t="shared" si="3"/>
        <v>34.444444444444443</v>
      </c>
      <c r="N19" s="210">
        <f t="shared" si="3"/>
        <v>51.111111111111107</v>
      </c>
      <c r="O19" s="210">
        <f t="shared" si="3"/>
        <v>60</v>
      </c>
      <c r="P19" s="210">
        <f t="shared" si="3"/>
        <v>37.777777777777779</v>
      </c>
      <c r="Q19" s="210">
        <f t="shared" si="3"/>
        <v>7.7777777777777777</v>
      </c>
      <c r="R19" s="210">
        <f t="shared" si="3"/>
        <v>80</v>
      </c>
      <c r="S19" s="210">
        <f t="shared" si="3"/>
        <v>118.33333333333334</v>
      </c>
      <c r="T19" s="210">
        <f t="shared" si="3"/>
        <v>41.111111111111107</v>
      </c>
      <c r="U19" s="210" t="str">
        <f t="shared" si="3"/>
        <v xml:space="preserve"> </v>
      </c>
      <c r="V19" s="210" t="str">
        <f t="shared" si="3"/>
        <v xml:space="preserve"> </v>
      </c>
      <c r="W19" s="210" t="str">
        <f t="shared" si="3"/>
        <v xml:space="preserve"> </v>
      </c>
      <c r="X19" s="210" t="str">
        <f t="shared" si="3"/>
        <v xml:space="preserve"> </v>
      </c>
      <c r="Y19" s="210" t="str">
        <f t="shared" si="3"/>
        <v xml:space="preserve"> </v>
      </c>
      <c r="Z19" s="210" t="str">
        <f t="shared" si="3"/>
        <v xml:space="preserve"> </v>
      </c>
      <c r="AA19" s="210" t="str">
        <f t="shared" si="3"/>
        <v xml:space="preserve"> </v>
      </c>
      <c r="AB19" s="210" t="str">
        <f t="shared" si="3"/>
        <v xml:space="preserve"> </v>
      </c>
      <c r="AC19" s="210" t="str">
        <f t="shared" si="3"/>
        <v xml:space="preserve"> </v>
      </c>
      <c r="AD19" s="210" t="str">
        <f t="shared" si="3"/>
        <v xml:space="preserve"> </v>
      </c>
      <c r="AE19" s="210" t="str">
        <f t="shared" si="3"/>
        <v xml:space="preserve"> </v>
      </c>
      <c r="AF19" s="209">
        <f>IF(OR(G19="0",G19=""),"0",ROUND(AVERAGE(G19:AE19),1))</f>
        <v>56.1</v>
      </c>
      <c r="AG19" s="208">
        <f>AF19</f>
        <v>56.1</v>
      </c>
      <c r="AH19" s="17"/>
    </row>
    <row r="20" spans="1:34" s="29" customFormat="1" ht="13.5" customHeight="1">
      <c r="A20" s="601" t="s">
        <v>101</v>
      </c>
      <c r="B20" s="602"/>
      <c r="C20" s="602"/>
      <c r="D20" s="602"/>
      <c r="E20" s="602"/>
      <c r="F20" s="603"/>
      <c r="G20" s="182">
        <f t="shared" ref="G20:Q20" si="4">IF(COUNTBLANK(G9:G17)=ROWS(G9:G17)," ",AVERAGE(G9:G17))</f>
        <v>8.4444444444444446</v>
      </c>
      <c r="H20" s="183">
        <f t="shared" si="4"/>
        <v>4.3888888888888893</v>
      </c>
      <c r="I20" s="183">
        <f t="shared" si="4"/>
        <v>5.1111111111111107</v>
      </c>
      <c r="J20" s="183">
        <f t="shared" si="4"/>
        <v>9.5555555555555554</v>
      </c>
      <c r="K20" s="183">
        <f t="shared" si="4"/>
        <v>5.1999999999999993</v>
      </c>
      <c r="L20" s="183">
        <f t="shared" si="4"/>
        <v>2.8055555555555554</v>
      </c>
      <c r="M20" s="183">
        <f t="shared" si="4"/>
        <v>3.4444444444444446</v>
      </c>
      <c r="N20" s="183">
        <f t="shared" si="4"/>
        <v>5.1111111111111107</v>
      </c>
      <c r="O20" s="183">
        <f t="shared" si="4"/>
        <v>6</v>
      </c>
      <c r="P20" s="183">
        <f t="shared" si="4"/>
        <v>3.7777777777777777</v>
      </c>
      <c r="Q20" s="183">
        <f t="shared" si="4"/>
        <v>0.77777777777777779</v>
      </c>
      <c r="R20" s="184">
        <f xml:space="preserve"> IF(COUNTBLANK(R9:R17)=ROWS(R9:R17)," ",AVERAGE(R9:R17))</f>
        <v>8</v>
      </c>
      <c r="S20" s="183">
        <f t="shared" ref="S20:AE20" si="5">IF(COUNTBLANK(S9:S17)=ROWS(S9:S17)," ",AVERAGE(S9:S17))</f>
        <v>11.833333333333334</v>
      </c>
      <c r="T20" s="183">
        <f t="shared" si="5"/>
        <v>4.1111111111111107</v>
      </c>
      <c r="U20" s="183" t="str">
        <f t="shared" si="5"/>
        <v xml:space="preserve"> </v>
      </c>
      <c r="V20" s="183" t="str">
        <f t="shared" si="5"/>
        <v xml:space="preserve"> </v>
      </c>
      <c r="W20" s="183" t="str">
        <f t="shared" si="5"/>
        <v xml:space="preserve"> </v>
      </c>
      <c r="X20" s="183" t="str">
        <f t="shared" si="5"/>
        <v xml:space="preserve"> </v>
      </c>
      <c r="Y20" s="183" t="str">
        <f t="shared" si="5"/>
        <v xml:space="preserve"> </v>
      </c>
      <c r="Z20" s="183" t="str">
        <f t="shared" si="5"/>
        <v xml:space="preserve"> </v>
      </c>
      <c r="AA20" s="183" t="str">
        <f t="shared" si="5"/>
        <v xml:space="preserve"> </v>
      </c>
      <c r="AB20" s="183" t="str">
        <f t="shared" si="5"/>
        <v xml:space="preserve"> </v>
      </c>
      <c r="AC20" s="183" t="str">
        <f t="shared" si="5"/>
        <v xml:space="preserve"> </v>
      </c>
      <c r="AD20" s="183" t="str">
        <f t="shared" si="5"/>
        <v xml:space="preserve"> </v>
      </c>
      <c r="AE20" s="183" t="str">
        <f t="shared" si="5"/>
        <v xml:space="preserve"> </v>
      </c>
      <c r="AF20" s="149">
        <f>IF(COUNTIF(AF9:AF17," ")=ROWS(AF9:AF17)," ",AVERAGE(AF9:AF17))</f>
        <v>78.561111111111103</v>
      </c>
      <c r="AG20" s="150">
        <f>IF(COUNTIF(AG9:AG17," ")=ROWS(AG9:AG17)," ",AVERAGE(AG9:AG17))</f>
        <v>78.777777777777771</v>
      </c>
    </row>
    <row r="21" spans="1:34" s="29" customFormat="1">
      <c r="A21" s="604" t="s">
        <v>114</v>
      </c>
      <c r="B21" s="605"/>
      <c r="C21" s="605"/>
      <c r="D21" s="605"/>
      <c r="E21" s="605"/>
      <c r="F21" s="606"/>
      <c r="G21" s="185">
        <f t="shared" ref="G21:AE21" si="6">IF(COUNTBLANK(G9:G17)=ROWS(G9:G17)," ",IF(COUNTIF(G9:G17,G7:G7)=0,"YOK",COUNTIF(G9:G17,G7)))</f>
        <v>4</v>
      </c>
      <c r="H21" s="186">
        <f t="shared" si="6"/>
        <v>1</v>
      </c>
      <c r="I21" s="186">
        <f t="shared" si="6"/>
        <v>6</v>
      </c>
      <c r="J21" s="186">
        <f t="shared" si="6"/>
        <v>6</v>
      </c>
      <c r="K21" s="186">
        <f t="shared" si="6"/>
        <v>4</v>
      </c>
      <c r="L21" s="186">
        <f t="shared" si="6"/>
        <v>1</v>
      </c>
      <c r="M21" s="186">
        <f t="shared" si="6"/>
        <v>6</v>
      </c>
      <c r="N21" s="186">
        <f t="shared" si="6"/>
        <v>5</v>
      </c>
      <c r="O21" s="186">
        <f t="shared" si="6"/>
        <v>9</v>
      </c>
      <c r="P21" s="186">
        <f t="shared" si="6"/>
        <v>8</v>
      </c>
      <c r="Q21" s="186" t="str">
        <f t="shared" si="6"/>
        <v>YOK</v>
      </c>
      <c r="R21" s="187">
        <f t="shared" si="6"/>
        <v>9</v>
      </c>
      <c r="S21" s="186">
        <f t="shared" si="6"/>
        <v>2</v>
      </c>
      <c r="T21" s="186" t="str">
        <f t="shared" si="6"/>
        <v>YOK</v>
      </c>
      <c r="U21" s="186" t="str">
        <f t="shared" si="6"/>
        <v xml:space="preserve"> </v>
      </c>
      <c r="V21" s="186" t="str">
        <f t="shared" si="6"/>
        <v xml:space="preserve"> </v>
      </c>
      <c r="W21" s="186" t="str">
        <f t="shared" si="6"/>
        <v xml:space="preserve"> </v>
      </c>
      <c r="X21" s="186" t="str">
        <f t="shared" si="6"/>
        <v xml:space="preserve"> </v>
      </c>
      <c r="Y21" s="186" t="str">
        <f t="shared" si="6"/>
        <v xml:space="preserve"> </v>
      </c>
      <c r="Z21" s="186" t="str">
        <f t="shared" si="6"/>
        <v xml:space="preserve"> </v>
      </c>
      <c r="AA21" s="186" t="str">
        <f t="shared" si="6"/>
        <v xml:space="preserve"> </v>
      </c>
      <c r="AB21" s="186" t="str">
        <f t="shared" si="6"/>
        <v xml:space="preserve"> </v>
      </c>
      <c r="AC21" s="186" t="str">
        <f t="shared" si="6"/>
        <v xml:space="preserve"> </v>
      </c>
      <c r="AD21" s="186" t="str">
        <f t="shared" si="6"/>
        <v xml:space="preserve"> </v>
      </c>
      <c r="AE21" s="186" t="str">
        <f t="shared" si="6"/>
        <v xml:space="preserve"> </v>
      </c>
      <c r="AF21" s="574"/>
      <c r="AG21" s="576"/>
    </row>
    <row r="22" spans="1:34" s="29" customFormat="1" ht="13.5">
      <c r="A22" s="578" t="s">
        <v>115</v>
      </c>
      <c r="B22" s="579"/>
      <c r="C22" s="579"/>
      <c r="D22" s="579"/>
      <c r="E22" s="579"/>
      <c r="F22" s="580"/>
      <c r="G22" s="188" t="str">
        <f t="shared" ref="G22:O22" si="7">IF(COUNTBLANK(G9:G17)=ROWS(G9:G17)," ",IF(COUNTIF(G9:G17,0)=0,"YOK",COUNTIF(G9:G17,0)))</f>
        <v>YOK</v>
      </c>
      <c r="H22" s="189" t="str">
        <f t="shared" si="7"/>
        <v>YOK</v>
      </c>
      <c r="I22" s="189" t="str">
        <f t="shared" si="7"/>
        <v>YOK</v>
      </c>
      <c r="J22" s="189" t="str">
        <f t="shared" si="7"/>
        <v>YOK</v>
      </c>
      <c r="K22" s="189" t="str">
        <f t="shared" si="7"/>
        <v>YOK</v>
      </c>
      <c r="L22" s="189" t="str">
        <f t="shared" si="7"/>
        <v>YOK</v>
      </c>
      <c r="M22" s="189" t="str">
        <f t="shared" si="7"/>
        <v>YOK</v>
      </c>
      <c r="N22" s="189">
        <f t="shared" si="7"/>
        <v>1</v>
      </c>
      <c r="O22" s="189" t="str">
        <f t="shared" si="7"/>
        <v>YOK</v>
      </c>
      <c r="P22" s="189" t="str">
        <f>IF(COUNTBLANK(R9:R17)=ROWS(R9:R17)," ",IF(COUNTIF(R9:R17,0)=0,"YOK",COUNTIF(R9:R17,0)))</f>
        <v>YOK</v>
      </c>
      <c r="Q22" s="189">
        <f t="shared" ref="Q22:AE22" si="8">IF(COUNTBLANK(Q9:Q17)=ROWS(Q9:Q17)," ",IF(COUNTIF(Q9:Q17,0)=0,"YOK",COUNTIF(Q9:Q17,0)))</f>
        <v>5</v>
      </c>
      <c r="R22" s="190" t="str">
        <f t="shared" si="8"/>
        <v>YOK</v>
      </c>
      <c r="S22" s="189" t="str">
        <f t="shared" si="8"/>
        <v>YOK</v>
      </c>
      <c r="T22" s="189" t="str">
        <f t="shared" si="8"/>
        <v>YOK</v>
      </c>
      <c r="U22" s="189" t="str">
        <f t="shared" si="8"/>
        <v xml:space="preserve"> </v>
      </c>
      <c r="V22" s="189" t="str">
        <f t="shared" si="8"/>
        <v xml:space="preserve"> </v>
      </c>
      <c r="W22" s="189" t="str">
        <f t="shared" si="8"/>
        <v xml:space="preserve"> </v>
      </c>
      <c r="X22" s="189" t="str">
        <f t="shared" si="8"/>
        <v xml:space="preserve"> </v>
      </c>
      <c r="Y22" s="189" t="str">
        <f t="shared" si="8"/>
        <v xml:space="preserve"> </v>
      </c>
      <c r="Z22" s="189" t="str">
        <f t="shared" si="8"/>
        <v xml:space="preserve"> </v>
      </c>
      <c r="AA22" s="189" t="str">
        <f t="shared" si="8"/>
        <v xml:space="preserve"> </v>
      </c>
      <c r="AB22" s="189" t="str">
        <f t="shared" si="8"/>
        <v xml:space="preserve"> </v>
      </c>
      <c r="AC22" s="189" t="str">
        <f t="shared" si="8"/>
        <v xml:space="preserve"> </v>
      </c>
      <c r="AD22" s="189" t="str">
        <f t="shared" si="8"/>
        <v xml:space="preserve"> </v>
      </c>
      <c r="AE22" s="189" t="str">
        <f t="shared" si="8"/>
        <v xml:space="preserve"> </v>
      </c>
      <c r="AF22" s="575"/>
      <c r="AG22" s="577"/>
    </row>
    <row r="23" spans="1:34" s="29" customFormat="1" ht="6" customHeight="1">
      <c r="A23" s="30"/>
      <c r="B23" s="30"/>
      <c r="C23" s="30"/>
      <c r="D23" s="30"/>
      <c r="E23" s="30"/>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7"/>
      <c r="AE23" s="148"/>
    </row>
    <row r="24" spans="1:34" ht="22.5" customHeight="1">
      <c r="A24" s="581" t="s">
        <v>9</v>
      </c>
      <c r="B24" s="581"/>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17"/>
    </row>
    <row r="25" spans="1:34" ht="7.5" customHeight="1">
      <c r="A25" s="58"/>
      <c r="B25" s="58"/>
      <c r="C25" s="58"/>
      <c r="D25" s="58"/>
      <c r="E25" s="58"/>
      <c r="F25" s="58"/>
      <c r="G25" s="59">
        <v>1</v>
      </c>
      <c r="H25" s="59">
        <v>2</v>
      </c>
      <c r="I25" s="59">
        <v>3</v>
      </c>
      <c r="J25" s="59">
        <v>4</v>
      </c>
      <c r="K25" s="59">
        <v>5</v>
      </c>
      <c r="L25" s="59">
        <v>6</v>
      </c>
      <c r="M25" s="59">
        <v>7</v>
      </c>
      <c r="N25" s="59">
        <v>8</v>
      </c>
      <c r="O25" s="59">
        <v>9</v>
      </c>
      <c r="P25" s="59">
        <v>10</v>
      </c>
      <c r="Q25" s="59">
        <v>11</v>
      </c>
      <c r="R25" s="59">
        <v>12</v>
      </c>
      <c r="S25" s="59">
        <v>13</v>
      </c>
      <c r="T25" s="59">
        <v>14</v>
      </c>
      <c r="U25" s="59">
        <v>15</v>
      </c>
      <c r="V25" s="59">
        <v>16</v>
      </c>
      <c r="W25" s="59">
        <v>17</v>
      </c>
      <c r="X25" s="59">
        <v>18</v>
      </c>
      <c r="Y25" s="59">
        <v>19</v>
      </c>
      <c r="Z25" s="59">
        <v>20</v>
      </c>
      <c r="AA25" s="59">
        <v>21</v>
      </c>
      <c r="AB25" s="59">
        <v>22</v>
      </c>
      <c r="AC25" s="59">
        <v>23</v>
      </c>
      <c r="AD25" s="59">
        <v>24</v>
      </c>
      <c r="AE25" s="59">
        <v>25</v>
      </c>
      <c r="AF25" s="59"/>
      <c r="AG25" s="59"/>
      <c r="AH25" s="65"/>
    </row>
    <row r="26" spans="1:34" ht="15" customHeight="1">
      <c r="A26" s="60"/>
      <c r="B26" s="61"/>
      <c r="C26" s="61"/>
      <c r="D26" s="61" t="s">
        <v>7</v>
      </c>
      <c r="E26" s="61"/>
      <c r="F26" s="61"/>
      <c r="G26" s="62">
        <f>IF(OR(G18="",G18="H"),0,100)</f>
        <v>100</v>
      </c>
      <c r="H26" s="62">
        <f t="shared" ref="H26:AE26" si="9">IF(OR(H18="",H18="H"),0,100)</f>
        <v>100</v>
      </c>
      <c r="I26" s="62">
        <f t="shared" si="9"/>
        <v>100</v>
      </c>
      <c r="J26" s="62">
        <f t="shared" si="9"/>
        <v>100</v>
      </c>
      <c r="K26" s="62">
        <f t="shared" si="9"/>
        <v>100</v>
      </c>
      <c r="L26" s="62">
        <f t="shared" si="9"/>
        <v>100</v>
      </c>
      <c r="M26" s="62">
        <f t="shared" si="9"/>
        <v>100</v>
      </c>
      <c r="N26" s="62">
        <f t="shared" si="9"/>
        <v>100</v>
      </c>
      <c r="O26" s="62">
        <f t="shared" si="9"/>
        <v>100</v>
      </c>
      <c r="P26" s="62">
        <f t="shared" si="9"/>
        <v>100</v>
      </c>
      <c r="Q26" s="62">
        <f t="shared" si="9"/>
        <v>100</v>
      </c>
      <c r="R26" s="62" t="e">
        <f>IF(OR(#REF!="",#REF!="H"),0,100)</f>
        <v>#REF!</v>
      </c>
      <c r="S26" s="62">
        <f t="shared" si="9"/>
        <v>100</v>
      </c>
      <c r="T26" s="62">
        <f t="shared" si="9"/>
        <v>100</v>
      </c>
      <c r="U26" s="62">
        <f t="shared" si="9"/>
        <v>100</v>
      </c>
      <c r="V26" s="62">
        <f t="shared" si="9"/>
        <v>100</v>
      </c>
      <c r="W26" s="62">
        <f t="shared" si="9"/>
        <v>100</v>
      </c>
      <c r="X26" s="62">
        <f t="shared" si="9"/>
        <v>100</v>
      </c>
      <c r="Y26" s="62">
        <f t="shared" si="9"/>
        <v>100</v>
      </c>
      <c r="Z26" s="62">
        <f t="shared" si="9"/>
        <v>100</v>
      </c>
      <c r="AA26" s="62">
        <f t="shared" si="9"/>
        <v>100</v>
      </c>
      <c r="AB26" s="62">
        <f t="shared" si="9"/>
        <v>100</v>
      </c>
      <c r="AC26" s="62">
        <f t="shared" si="9"/>
        <v>100</v>
      </c>
      <c r="AD26" s="62">
        <f t="shared" si="9"/>
        <v>100</v>
      </c>
      <c r="AE26" s="62">
        <f t="shared" si="9"/>
        <v>100</v>
      </c>
      <c r="AF26" s="62"/>
      <c r="AG26" s="62"/>
      <c r="AH26" s="73"/>
    </row>
    <row r="27" spans="1:34" ht="14.25" customHeight="1">
      <c r="A27" s="60"/>
      <c r="B27" s="63"/>
      <c r="C27" s="63"/>
      <c r="D27" s="63" t="s">
        <v>8</v>
      </c>
      <c r="E27" s="63"/>
      <c r="F27" s="63"/>
      <c r="G27" s="64">
        <f t="shared" ref="G27:AE27" si="10">IF(G19="",0,G19)</f>
        <v>84.444444444444443</v>
      </c>
      <c r="H27" s="64">
        <f t="shared" si="10"/>
        <v>43.888888888888893</v>
      </c>
      <c r="I27" s="64">
        <f t="shared" si="10"/>
        <v>51.111111111111107</v>
      </c>
      <c r="J27" s="64">
        <f t="shared" si="10"/>
        <v>95.555555555555557</v>
      </c>
      <c r="K27" s="64">
        <f t="shared" si="10"/>
        <v>51.999999999999993</v>
      </c>
      <c r="L27" s="64">
        <f t="shared" si="10"/>
        <v>28.055555555555554</v>
      </c>
      <c r="M27" s="64">
        <f t="shared" si="10"/>
        <v>34.444444444444443</v>
      </c>
      <c r="N27" s="64">
        <f t="shared" si="10"/>
        <v>51.111111111111107</v>
      </c>
      <c r="O27" s="64">
        <f t="shared" si="10"/>
        <v>60</v>
      </c>
      <c r="P27" s="64">
        <f t="shared" si="10"/>
        <v>37.777777777777779</v>
      </c>
      <c r="Q27" s="64">
        <f t="shared" si="10"/>
        <v>7.7777777777777777</v>
      </c>
      <c r="R27" s="64" t="e">
        <f>IF(#REF!="",0,#REF!)</f>
        <v>#REF!</v>
      </c>
      <c r="S27" s="64">
        <f t="shared" si="10"/>
        <v>118.33333333333334</v>
      </c>
      <c r="T27" s="64">
        <f t="shared" si="10"/>
        <v>41.111111111111107</v>
      </c>
      <c r="U27" s="64" t="str">
        <f t="shared" si="10"/>
        <v xml:space="preserve"> </v>
      </c>
      <c r="V27" s="64" t="str">
        <f t="shared" si="10"/>
        <v xml:space="preserve"> </v>
      </c>
      <c r="W27" s="64" t="str">
        <f t="shared" si="10"/>
        <v xml:space="preserve"> </v>
      </c>
      <c r="X27" s="64" t="str">
        <f t="shared" si="10"/>
        <v xml:space="preserve"> </v>
      </c>
      <c r="Y27" s="64" t="str">
        <f t="shared" si="10"/>
        <v xml:space="preserve"> </v>
      </c>
      <c r="Z27" s="64" t="str">
        <f t="shared" si="10"/>
        <v xml:space="preserve"> </v>
      </c>
      <c r="AA27" s="64" t="str">
        <f t="shared" si="10"/>
        <v xml:space="preserve"> </v>
      </c>
      <c r="AB27" s="64" t="str">
        <f t="shared" si="10"/>
        <v xml:space="preserve"> </v>
      </c>
      <c r="AC27" s="64" t="str">
        <f t="shared" si="10"/>
        <v xml:space="preserve"> </v>
      </c>
      <c r="AD27" s="64" t="str">
        <f t="shared" si="10"/>
        <v xml:space="preserve"> </v>
      </c>
      <c r="AE27" s="64" t="str">
        <f t="shared" si="10"/>
        <v xml:space="preserve"> </v>
      </c>
      <c r="AF27" s="64"/>
      <c r="AG27" s="64"/>
      <c r="AH27" s="74"/>
    </row>
    <row r="28" spans="1:34" ht="14.25" customHeight="1">
      <c r="A28" s="60"/>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28"/>
    </row>
    <row r="29" spans="1:34" s="21" customFormat="1" ht="14.25" customHeight="1">
      <c r="A29" s="24"/>
      <c r="B29" s="25"/>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25"/>
      <c r="AH29" s="1"/>
    </row>
    <row r="30" spans="1:34" s="21" customFormat="1">
      <c r="A30" s="2"/>
      <c r="B30" s="6"/>
      <c r="C30" s="42"/>
      <c r="D30" s="42"/>
      <c r="E30" s="42"/>
      <c r="F30" s="42"/>
      <c r="G30" s="42"/>
      <c r="H30" s="42"/>
      <c r="I30" s="43"/>
      <c r="J30" s="42"/>
      <c r="K30" s="42"/>
      <c r="L30" s="42"/>
      <c r="M30" s="42"/>
      <c r="N30" s="42"/>
      <c r="O30" s="42"/>
      <c r="P30" s="42"/>
      <c r="Q30" s="42"/>
      <c r="R30" s="42"/>
      <c r="S30" s="42"/>
      <c r="T30" s="42"/>
      <c r="U30" s="42"/>
      <c r="V30" s="42"/>
      <c r="W30" s="42"/>
      <c r="X30" s="42"/>
      <c r="Y30" s="42"/>
      <c r="Z30" s="42"/>
      <c r="AA30" s="42"/>
      <c r="AB30" s="42"/>
      <c r="AC30" s="42"/>
      <c r="AD30" s="42"/>
      <c r="AE30" s="42"/>
      <c r="AF30" s="42"/>
      <c r="AG30" s="6"/>
      <c r="AH30" s="22"/>
    </row>
    <row r="31" spans="1:34" s="21" customFormat="1">
      <c r="A31" s="2"/>
      <c r="B31" s="6"/>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6"/>
      <c r="AH31" s="23"/>
    </row>
    <row r="32" spans="1:34" s="21" customFormat="1">
      <c r="A32" s="2"/>
      <c r="B32" s="6"/>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6"/>
      <c r="AH32" s="23"/>
    </row>
    <row r="33" spans="1:34" s="21" customFormat="1">
      <c r="A33" s="2"/>
      <c r="B33" s="6"/>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6"/>
      <c r="AH33" s="23"/>
    </row>
    <row r="34" spans="1:34" s="21" customFormat="1" ht="9" customHeight="1">
      <c r="A34" s="2"/>
      <c r="B34" s="6"/>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6"/>
      <c r="AH34" s="23"/>
    </row>
    <row r="35" spans="1:34" ht="7.5" customHeight="1">
      <c r="A35" s="127" t="s">
        <v>21</v>
      </c>
      <c r="C35" s="44"/>
      <c r="D35" s="44"/>
      <c r="E35" s="44"/>
      <c r="F35" s="44"/>
      <c r="G35" s="44"/>
      <c r="H35" s="44"/>
      <c r="I35" s="44"/>
      <c r="J35" s="44"/>
      <c r="K35" s="44"/>
      <c r="L35" s="44"/>
      <c r="M35" s="44"/>
      <c r="N35" s="44"/>
      <c r="O35" s="44"/>
      <c r="P35" s="44"/>
      <c r="Q35" s="42"/>
      <c r="R35" s="44"/>
      <c r="S35" s="44"/>
      <c r="T35" s="44"/>
      <c r="U35" s="44"/>
      <c r="V35" s="44"/>
      <c r="W35" s="44"/>
      <c r="X35" s="44"/>
      <c r="Y35" s="44"/>
      <c r="Z35" s="44"/>
      <c r="AA35" s="44"/>
      <c r="AB35" s="44"/>
      <c r="AC35" s="46"/>
      <c r="AD35" s="46"/>
      <c r="AE35" s="46"/>
      <c r="AF35" s="46"/>
      <c r="AG35" s="27"/>
      <c r="AH35" s="47"/>
    </row>
    <row r="36" spans="1:34" ht="4.5" customHeight="1">
      <c r="A36" s="45"/>
      <c r="C36" s="44"/>
      <c r="D36" s="44"/>
      <c r="E36" s="44"/>
      <c r="F36" s="44"/>
      <c r="G36" s="44"/>
      <c r="H36" s="44"/>
      <c r="I36" s="44"/>
      <c r="J36" s="44"/>
      <c r="K36" s="44"/>
      <c r="L36" s="44"/>
      <c r="M36" s="44"/>
      <c r="N36" s="44"/>
      <c r="O36" s="44"/>
      <c r="P36" s="44"/>
      <c r="Q36" s="42"/>
      <c r="R36" s="44"/>
      <c r="S36" s="44"/>
      <c r="T36" s="44"/>
      <c r="U36" s="44"/>
      <c r="V36" s="44"/>
      <c r="W36" s="44"/>
      <c r="X36" s="44"/>
      <c r="Y36" s="44"/>
      <c r="Z36" s="44"/>
      <c r="AA36" s="44"/>
      <c r="AB36" s="44"/>
      <c r="AC36" s="46"/>
      <c r="AD36" s="46"/>
      <c r="AE36" s="46"/>
      <c r="AF36" s="46"/>
      <c r="AG36" s="27"/>
      <c r="AH36" s="47"/>
    </row>
    <row r="37" spans="1:34" ht="15">
      <c r="A37" s="66" t="s">
        <v>35</v>
      </c>
      <c r="B37" s="72"/>
      <c r="C37" s="72"/>
      <c r="D37" s="72"/>
      <c r="E37" s="72"/>
      <c r="F37" s="128" t="s">
        <v>75</v>
      </c>
      <c r="G37" s="582">
        <f>COUNTA(G9:G17)</f>
        <v>9</v>
      </c>
      <c r="H37" s="583"/>
      <c r="I37" s="80"/>
      <c r="J37" s="80"/>
      <c r="K37" s="584" t="s">
        <v>98</v>
      </c>
      <c r="L37" s="585"/>
      <c r="M37" s="585"/>
      <c r="N37" s="585"/>
      <c r="O37" s="585"/>
      <c r="P37" s="585"/>
      <c r="Q37" s="585"/>
      <c r="R37" s="585"/>
      <c r="S37" s="585"/>
      <c r="T37" s="585"/>
      <c r="U37" s="585"/>
      <c r="V37" s="586"/>
      <c r="W37" s="106"/>
      <c r="X37" s="107"/>
      <c r="Y37" s="108" t="s">
        <v>17</v>
      </c>
      <c r="Z37" s="587" t="s">
        <v>104</v>
      </c>
      <c r="AA37" s="588"/>
      <c r="AB37" s="588"/>
      <c r="AC37" s="588"/>
      <c r="AD37" s="588"/>
      <c r="AE37" s="589"/>
      <c r="AG37" s="27"/>
      <c r="AH37" s="47"/>
    </row>
    <row r="38" spans="1:34" ht="14.25">
      <c r="A38" s="67" t="s">
        <v>39</v>
      </c>
      <c r="B38" s="71"/>
      <c r="C38" s="71"/>
      <c r="D38" s="71"/>
      <c r="E38" s="71"/>
      <c r="F38" s="129" t="s">
        <v>75</v>
      </c>
      <c r="G38" s="568">
        <v>0</v>
      </c>
      <c r="H38" s="569"/>
      <c r="I38" s="20"/>
      <c r="J38" s="31"/>
      <c r="K38" s="596" t="s">
        <v>29</v>
      </c>
      <c r="L38" s="597"/>
      <c r="M38" s="597"/>
      <c r="N38" s="597"/>
      <c r="O38" s="597"/>
      <c r="P38" s="597"/>
      <c r="Q38" s="597"/>
      <c r="R38" s="597"/>
      <c r="S38" s="566" t="s">
        <v>90</v>
      </c>
      <c r="T38" s="566"/>
      <c r="U38" s="566" t="s">
        <v>30</v>
      </c>
      <c r="V38" s="567"/>
      <c r="W38" s="106"/>
      <c r="X38" s="107"/>
      <c r="Y38" s="65">
        <f>IF(G41=": -","0",COUNTIF(AF9:AF17,"&gt;=50")*100/G37)</f>
        <v>100</v>
      </c>
      <c r="Z38" s="137" t="s">
        <v>18</v>
      </c>
      <c r="AA38" s="138"/>
      <c r="AB38" s="138"/>
      <c r="AC38" s="139" t="str">
        <f>"%"&amp;ROUND(Y38,0)</f>
        <v>%100</v>
      </c>
      <c r="AD38" s="139"/>
      <c r="AE38" s="140"/>
      <c r="AG38" s="27"/>
      <c r="AH38" s="47"/>
    </row>
    <row r="39" spans="1:34" ht="14.25">
      <c r="A39" s="67" t="s">
        <v>10</v>
      </c>
      <c r="B39" s="71"/>
      <c r="C39" s="71"/>
      <c r="D39" s="71"/>
      <c r="E39" s="71"/>
      <c r="F39" s="129" t="s">
        <v>75</v>
      </c>
      <c r="G39" s="568">
        <f>COUNTIF(AF9:AF17,"&gt;=50")</f>
        <v>9</v>
      </c>
      <c r="H39" s="569"/>
      <c r="I39" s="570"/>
      <c r="J39" s="571"/>
      <c r="K39" s="167" t="s">
        <v>100</v>
      </c>
      <c r="L39" s="168"/>
      <c r="M39" s="122" t="s">
        <v>77</v>
      </c>
      <c r="N39" s="122"/>
      <c r="O39" s="123"/>
      <c r="P39" s="124" t="s">
        <v>86</v>
      </c>
      <c r="Q39" s="81"/>
      <c r="R39" s="132" t="s">
        <v>75</v>
      </c>
      <c r="S39" s="133">
        <f>COUNTIF(AF9:AF17,"&lt;50")</f>
        <v>0</v>
      </c>
      <c r="T39" s="111" t="s">
        <v>76</v>
      </c>
      <c r="U39" s="112" t="s">
        <v>74</v>
      </c>
      <c r="V39" s="153">
        <f>IF(S39=" "," ",100*S39/S44)</f>
        <v>0</v>
      </c>
      <c r="W39" s="95"/>
      <c r="X39" s="27"/>
      <c r="Y39" s="65">
        <f>100-Y38</f>
        <v>0</v>
      </c>
      <c r="Z39" s="34" t="s">
        <v>19</v>
      </c>
      <c r="AA39" s="35"/>
      <c r="AB39" s="35"/>
      <c r="AC39" s="79" t="str">
        <f>"%"&amp;ROUND(Y39,0)</f>
        <v>%0</v>
      </c>
      <c r="AD39" s="79"/>
      <c r="AE39" s="39"/>
      <c r="AG39" s="27"/>
      <c r="AH39" s="47"/>
    </row>
    <row r="40" spans="1:34" ht="14.25">
      <c r="A40" s="67" t="s">
        <v>11</v>
      </c>
      <c r="B40" s="71"/>
      <c r="C40" s="71"/>
      <c r="D40" s="71"/>
      <c r="E40" s="71"/>
      <c r="F40" s="129" t="s">
        <v>75</v>
      </c>
      <c r="G40" s="568">
        <f>COUNTIF(AF9:AF17,"&lt;50")</f>
        <v>0</v>
      </c>
      <c r="H40" s="569"/>
      <c r="I40" s="3"/>
      <c r="J40" s="31"/>
      <c r="K40" s="167" t="s">
        <v>78</v>
      </c>
      <c r="L40" s="168"/>
      <c r="M40" s="122" t="s">
        <v>77</v>
      </c>
      <c r="N40" s="122"/>
      <c r="O40" s="123"/>
      <c r="P40" s="124" t="s">
        <v>85</v>
      </c>
      <c r="Q40" s="81"/>
      <c r="R40" s="132" t="s">
        <v>75</v>
      </c>
      <c r="S40" s="133">
        <f>(COUNTIF(AF9:AF17,"&lt;60")-(COUNTIF(AF9:AF17,"&lt;50")))</f>
        <v>1</v>
      </c>
      <c r="T40" s="111" t="s">
        <v>76</v>
      </c>
      <c r="U40" s="112" t="s">
        <v>74</v>
      </c>
      <c r="V40" s="153">
        <f>IF(S40=" "," ",100*S40/S44)</f>
        <v>11.111111111111111</v>
      </c>
      <c r="W40" s="95"/>
      <c r="X40" s="27"/>
      <c r="Y40" s="93"/>
      <c r="Z40" s="40"/>
      <c r="AA40" s="35"/>
      <c r="AB40" s="35"/>
      <c r="AC40" s="35"/>
      <c r="AD40" s="35"/>
      <c r="AE40" s="39"/>
      <c r="AG40" s="27"/>
      <c r="AH40" s="47"/>
    </row>
    <row r="41" spans="1:34" ht="14.25" customHeight="1">
      <c r="A41" s="77" t="s">
        <v>107</v>
      </c>
      <c r="B41" s="78"/>
      <c r="C41" s="78"/>
      <c r="D41" s="78"/>
      <c r="E41" s="78"/>
      <c r="F41" s="130" t="s">
        <v>75</v>
      </c>
      <c r="G41" s="590">
        <f>IF(G9="","-",COUNTIF(AF9:AF17,"&gt;=50")/M3)</f>
        <v>1</v>
      </c>
      <c r="H41" s="591"/>
      <c r="I41" s="3"/>
      <c r="J41" s="56"/>
      <c r="K41" s="167" t="s">
        <v>79</v>
      </c>
      <c r="L41" s="168"/>
      <c r="M41" s="122" t="s">
        <v>77</v>
      </c>
      <c r="N41" s="122"/>
      <c r="O41" s="123"/>
      <c r="P41" s="124" t="s">
        <v>84</v>
      </c>
      <c r="Q41" s="81"/>
      <c r="R41" s="132" t="s">
        <v>75</v>
      </c>
      <c r="S41" s="133">
        <f>(COUNTIF(AF9:AF17,"&lt;70")-(COUNTIF(AF9:AF17,"&lt;60")))</f>
        <v>1</v>
      </c>
      <c r="T41" s="111" t="s">
        <v>76</v>
      </c>
      <c r="U41" s="112" t="s">
        <v>74</v>
      </c>
      <c r="V41" s="153">
        <f>IF(S41=" "," ",100*S41/S44)</f>
        <v>11.111111111111111</v>
      </c>
      <c r="W41" s="95"/>
      <c r="Y41" s="94"/>
      <c r="Z41" s="36"/>
      <c r="AA41" s="37"/>
      <c r="AB41" s="37"/>
      <c r="AC41" s="37"/>
      <c r="AD41" s="37"/>
      <c r="AE41" s="39"/>
      <c r="AG41" s="27"/>
      <c r="AH41" s="47"/>
    </row>
    <row r="42" spans="1:34" ht="14.25">
      <c r="A42" s="67" t="s">
        <v>15</v>
      </c>
      <c r="B42" s="68"/>
      <c r="C42" s="68"/>
      <c r="D42" s="68"/>
      <c r="E42" s="68"/>
      <c r="F42" s="129" t="s">
        <v>75</v>
      </c>
      <c r="G42" s="592">
        <f>MAX(AG9:AG17)</f>
        <v>91</v>
      </c>
      <c r="H42" s="593"/>
      <c r="I42" s="3"/>
      <c r="J42" s="32"/>
      <c r="K42" s="167" t="s">
        <v>80</v>
      </c>
      <c r="L42" s="168"/>
      <c r="M42" s="122" t="s">
        <v>77</v>
      </c>
      <c r="N42" s="122"/>
      <c r="O42" s="123"/>
      <c r="P42" s="124" t="s">
        <v>83</v>
      </c>
      <c r="Q42" s="81"/>
      <c r="R42" s="132" t="s">
        <v>75</v>
      </c>
      <c r="S42" s="133">
        <f>(COUNTIF(AF9:AF17,"&lt;85")-(COUNTIF(AF9:AF17,"&lt;70")))</f>
        <v>4</v>
      </c>
      <c r="T42" s="111" t="s">
        <v>76</v>
      </c>
      <c r="U42" s="112" t="s">
        <v>74</v>
      </c>
      <c r="V42" s="153">
        <f>IF(S42=" "," ",100*S42/S44)</f>
        <v>44.444444444444443</v>
      </c>
      <c r="W42" s="95"/>
      <c r="Y42" s="18"/>
      <c r="Z42" s="36"/>
      <c r="AA42" s="37"/>
      <c r="AB42" s="37"/>
      <c r="AC42" s="37"/>
      <c r="AD42" s="37"/>
      <c r="AE42" s="38"/>
      <c r="AG42" s="27"/>
      <c r="AH42" s="47"/>
    </row>
    <row r="43" spans="1:34" ht="14.25">
      <c r="A43" s="67" t="s">
        <v>16</v>
      </c>
      <c r="B43" s="68"/>
      <c r="C43" s="68"/>
      <c r="D43" s="68"/>
      <c r="E43" s="68"/>
      <c r="F43" s="129" t="s">
        <v>75</v>
      </c>
      <c r="G43" s="568">
        <f>MIN(AG9:AG17)</f>
        <v>55</v>
      </c>
      <c r="H43" s="569"/>
      <c r="I43" s="3"/>
      <c r="J43" s="32"/>
      <c r="K43" s="167" t="s">
        <v>81</v>
      </c>
      <c r="L43" s="168"/>
      <c r="M43" s="122" t="s">
        <v>77</v>
      </c>
      <c r="N43" s="122"/>
      <c r="O43" s="123"/>
      <c r="P43" s="124" t="s">
        <v>82</v>
      </c>
      <c r="Q43" s="81"/>
      <c r="R43" s="132" t="s">
        <v>75</v>
      </c>
      <c r="S43" s="133">
        <f>(COUNTIF(AF9:AF17,"&lt;101")-(COUNTIF(AF9:AF17,"&lt;85")))</f>
        <v>3</v>
      </c>
      <c r="T43" s="111" t="s">
        <v>76</v>
      </c>
      <c r="U43" s="112" t="s">
        <v>74</v>
      </c>
      <c r="V43" s="153">
        <f>IF(S43=" "," ",100*S43/S44)</f>
        <v>33.333333333333336</v>
      </c>
      <c r="W43" s="95"/>
      <c r="Y43" s="18"/>
      <c r="Z43" s="141"/>
      <c r="AA43" s="136"/>
      <c r="AB43" s="136"/>
      <c r="AC43" s="136"/>
      <c r="AD43" s="136"/>
      <c r="AE43" s="38"/>
      <c r="AG43" s="27"/>
      <c r="AH43" s="47"/>
    </row>
    <row r="44" spans="1:34" ht="13.5">
      <c r="A44" s="69" t="s">
        <v>65</v>
      </c>
      <c r="B44" s="70"/>
      <c r="C44" s="70"/>
      <c r="D44" s="70"/>
      <c r="E44" s="70"/>
      <c r="F44" s="131" t="s">
        <v>75</v>
      </c>
      <c r="G44" s="594">
        <f>IF(AF19="0","0",ROUND(AVERAGE(AG9:AG17),0))</f>
        <v>79</v>
      </c>
      <c r="H44" s="595"/>
      <c r="I44" s="3"/>
      <c r="J44" s="32"/>
      <c r="K44" s="572" t="s">
        <v>31</v>
      </c>
      <c r="L44" s="573"/>
      <c r="M44" s="573"/>
      <c r="N44" s="573"/>
      <c r="O44" s="573"/>
      <c r="P44" s="573"/>
      <c r="Q44" s="573"/>
      <c r="R44" s="134" t="s">
        <v>75</v>
      </c>
      <c r="S44" s="145">
        <f>SUM(S39:S43)</f>
        <v>9</v>
      </c>
      <c r="T44" s="110" t="s">
        <v>76</v>
      </c>
      <c r="U44" s="135" t="s">
        <v>74</v>
      </c>
      <c r="V44" s="154">
        <f>SUM(V40:V43)</f>
        <v>100</v>
      </c>
      <c r="W44" s="96"/>
      <c r="Y44" s="44"/>
      <c r="Z44" s="142"/>
      <c r="AA44" s="143"/>
      <c r="AB44" s="143"/>
      <c r="AC44" s="143"/>
      <c r="AD44" s="143"/>
      <c r="AE44" s="144"/>
      <c r="AF44" s="46"/>
      <c r="AG44" s="27"/>
      <c r="AH44" s="47"/>
    </row>
    <row r="45" spans="1:34" ht="12.75" customHeight="1">
      <c r="A45" s="45"/>
      <c r="C45" s="44"/>
      <c r="D45" s="44"/>
      <c r="E45" s="44"/>
      <c r="F45" s="44"/>
      <c r="G45" s="44"/>
      <c r="H45" s="44"/>
      <c r="I45" s="44"/>
      <c r="J45" s="57"/>
      <c r="K45" s="33"/>
      <c r="L45" s="18"/>
      <c r="M45" s="20"/>
      <c r="N45" s="20"/>
      <c r="O45" s="57"/>
      <c r="P45" s="57"/>
      <c r="Q45" s="41"/>
      <c r="R45" s="57"/>
      <c r="S45" s="57"/>
      <c r="T45" s="57"/>
      <c r="U45" s="97"/>
      <c r="V45" s="44"/>
      <c r="W45" s="44"/>
      <c r="X45" s="44"/>
      <c r="Y45" s="44"/>
      <c r="Z45" s="44"/>
      <c r="AA45" s="44"/>
      <c r="AB45" s="44"/>
      <c r="AC45" s="46"/>
      <c r="AD45" s="46"/>
      <c r="AE45" s="46"/>
      <c r="AF45" s="46"/>
      <c r="AG45" s="27"/>
      <c r="AH45" s="47"/>
    </row>
    <row r="46" spans="1:34" ht="13.5" customHeight="1">
      <c r="A46" s="535" t="s">
        <v>32</v>
      </c>
      <c r="B46" s="536"/>
      <c r="C46" s="536"/>
      <c r="D46" s="536"/>
      <c r="E46" s="536"/>
      <c r="F46" s="536"/>
      <c r="G46" s="536"/>
      <c r="H46" s="536"/>
      <c r="I46" s="536"/>
      <c r="J46" s="536"/>
      <c r="K46" s="536"/>
      <c r="L46" s="536"/>
      <c r="M46" s="536"/>
      <c r="N46" s="536"/>
      <c r="O46" s="536"/>
      <c r="P46" s="536"/>
      <c r="Q46" s="536"/>
      <c r="R46" s="536"/>
      <c r="S46" s="537"/>
      <c r="T46" s="523" t="s">
        <v>227</v>
      </c>
      <c r="U46" s="524"/>
      <c r="V46" s="524"/>
      <c r="W46" s="524"/>
      <c r="X46" s="524"/>
      <c r="Y46" s="524"/>
      <c r="Z46" s="524"/>
      <c r="AA46" s="525"/>
      <c r="AB46" s="523" t="s">
        <v>13</v>
      </c>
      <c r="AC46" s="524"/>
      <c r="AD46" s="524"/>
      <c r="AE46" s="524"/>
      <c r="AF46" s="524"/>
      <c r="AG46" s="525"/>
      <c r="AH46" s="6"/>
    </row>
    <row r="47" spans="1:34" ht="12.75" customHeight="1">
      <c r="A47" s="540" t="s">
        <v>225</v>
      </c>
      <c r="B47" s="541"/>
      <c r="C47" s="541"/>
      <c r="D47" s="541"/>
      <c r="E47" s="541"/>
      <c r="F47" s="541"/>
      <c r="G47" s="541"/>
      <c r="H47" s="541"/>
      <c r="I47" s="541"/>
      <c r="J47" s="541"/>
      <c r="K47" s="541"/>
      <c r="L47" s="541"/>
      <c r="M47" s="541"/>
      <c r="N47" s="541"/>
      <c r="O47" s="541"/>
      <c r="P47" s="541"/>
      <c r="Q47" s="541"/>
      <c r="R47" s="541"/>
      <c r="S47" s="542"/>
      <c r="T47" s="526"/>
      <c r="U47" s="527"/>
      <c r="V47" s="527"/>
      <c r="W47" s="527"/>
      <c r="X47" s="527"/>
      <c r="Y47" s="527"/>
      <c r="Z47" s="527"/>
      <c r="AA47" s="528"/>
      <c r="AB47" s="50"/>
      <c r="AC47" s="48"/>
      <c r="AD47" s="48"/>
      <c r="AE47" s="48"/>
      <c r="AF47" s="48"/>
      <c r="AG47" s="51"/>
      <c r="AH47" s="6"/>
    </row>
    <row r="48" spans="1:34">
      <c r="A48" s="543"/>
      <c r="B48" s="544"/>
      <c r="C48" s="544"/>
      <c r="D48" s="544"/>
      <c r="E48" s="544"/>
      <c r="F48" s="544"/>
      <c r="G48" s="544"/>
      <c r="H48" s="544"/>
      <c r="I48" s="544"/>
      <c r="J48" s="544"/>
      <c r="K48" s="544"/>
      <c r="L48" s="544"/>
      <c r="M48" s="544"/>
      <c r="N48" s="544"/>
      <c r="O48" s="544"/>
      <c r="P48" s="544"/>
      <c r="Q48" s="544"/>
      <c r="R48" s="544"/>
      <c r="S48" s="545"/>
      <c r="T48" s="526"/>
      <c r="U48" s="527"/>
      <c r="V48" s="527"/>
      <c r="W48" s="527"/>
      <c r="X48" s="527"/>
      <c r="Y48" s="527"/>
      <c r="Z48" s="527"/>
      <c r="AA48" s="528"/>
      <c r="AB48" s="53"/>
      <c r="AC48" s="49"/>
      <c r="AD48" s="49"/>
      <c r="AE48" s="49"/>
      <c r="AF48" s="49"/>
      <c r="AG48" s="52"/>
      <c r="AH48" s="6"/>
    </row>
    <row r="49" spans="1:34">
      <c r="A49" s="543"/>
      <c r="B49" s="544"/>
      <c r="C49" s="544"/>
      <c r="D49" s="544"/>
      <c r="E49" s="544"/>
      <c r="F49" s="544"/>
      <c r="G49" s="544"/>
      <c r="H49" s="544"/>
      <c r="I49" s="544"/>
      <c r="J49" s="544"/>
      <c r="K49" s="544"/>
      <c r="L49" s="544"/>
      <c r="M49" s="544"/>
      <c r="N49" s="544"/>
      <c r="O49" s="544"/>
      <c r="P49" s="544"/>
      <c r="Q49" s="544"/>
      <c r="R49" s="544"/>
      <c r="S49" s="545"/>
      <c r="T49" s="526"/>
      <c r="U49" s="527"/>
      <c r="V49" s="527"/>
      <c r="W49" s="527"/>
      <c r="X49" s="527"/>
      <c r="Y49" s="527"/>
      <c r="Z49" s="527"/>
      <c r="AA49" s="528"/>
      <c r="AB49" s="53"/>
      <c r="AC49" s="49"/>
      <c r="AD49" s="49"/>
      <c r="AE49" s="49"/>
      <c r="AF49" s="49"/>
      <c r="AG49" s="52"/>
      <c r="AH49" s="6"/>
    </row>
    <row r="50" spans="1:34">
      <c r="A50" s="543"/>
      <c r="B50" s="544"/>
      <c r="C50" s="544"/>
      <c r="D50" s="544"/>
      <c r="E50" s="544"/>
      <c r="F50" s="544"/>
      <c r="G50" s="544"/>
      <c r="H50" s="544"/>
      <c r="I50" s="544"/>
      <c r="J50" s="544"/>
      <c r="K50" s="544"/>
      <c r="L50" s="544"/>
      <c r="M50" s="544"/>
      <c r="N50" s="544"/>
      <c r="O50" s="544"/>
      <c r="P50" s="544"/>
      <c r="Q50" s="544"/>
      <c r="R50" s="544"/>
      <c r="S50" s="545"/>
      <c r="T50" s="532" t="str">
        <f>Genel!D12</f>
        <v>xxx</v>
      </c>
      <c r="U50" s="533"/>
      <c r="V50" s="533"/>
      <c r="W50" s="533"/>
      <c r="X50" s="533"/>
      <c r="Y50" s="533"/>
      <c r="Z50" s="533"/>
      <c r="AA50" s="534"/>
      <c r="AB50" s="532" t="str">
        <f>Genel!D12</f>
        <v>xxx</v>
      </c>
      <c r="AC50" s="533"/>
      <c r="AD50" s="533"/>
      <c r="AE50" s="533"/>
      <c r="AF50" s="533"/>
      <c r="AG50" s="534"/>
      <c r="AH50" s="6"/>
    </row>
    <row r="51" spans="1:34">
      <c r="A51" s="543"/>
      <c r="B51" s="544"/>
      <c r="C51" s="544"/>
      <c r="D51" s="544"/>
      <c r="E51" s="544"/>
      <c r="F51" s="544"/>
      <c r="G51" s="544"/>
      <c r="H51" s="544"/>
      <c r="I51" s="544"/>
      <c r="J51" s="544"/>
      <c r="K51" s="544"/>
      <c r="L51" s="544"/>
      <c r="M51" s="544"/>
      <c r="N51" s="544"/>
      <c r="O51" s="544"/>
      <c r="P51" s="544"/>
      <c r="Q51" s="544"/>
      <c r="R51" s="544"/>
      <c r="S51" s="545"/>
      <c r="T51" s="514" t="s">
        <v>226</v>
      </c>
      <c r="U51" s="515"/>
      <c r="V51" s="515"/>
      <c r="W51" s="515"/>
      <c r="X51" s="515"/>
      <c r="Y51" s="515"/>
      <c r="Z51" s="515"/>
      <c r="AA51" s="516"/>
      <c r="AB51" s="514" t="str">
        <f>Genel!D11</f>
        <v>xxx</v>
      </c>
      <c r="AC51" s="515"/>
      <c r="AD51" s="515"/>
      <c r="AE51" s="515"/>
      <c r="AF51" s="515"/>
      <c r="AG51" s="516"/>
      <c r="AH51" s="6"/>
    </row>
    <row r="52" spans="1:34" ht="18.75" customHeight="1">
      <c r="A52" s="546"/>
      <c r="B52" s="547"/>
      <c r="C52" s="547"/>
      <c r="D52" s="547"/>
      <c r="E52" s="547"/>
      <c r="F52" s="547"/>
      <c r="G52" s="547"/>
      <c r="H52" s="547"/>
      <c r="I52" s="547"/>
      <c r="J52" s="547"/>
      <c r="K52" s="547"/>
      <c r="L52" s="547"/>
      <c r="M52" s="547"/>
      <c r="N52" s="547"/>
      <c r="O52" s="547"/>
      <c r="P52" s="547"/>
      <c r="Q52" s="547"/>
      <c r="R52" s="547"/>
      <c r="S52" s="548"/>
      <c r="T52" s="529" t="s">
        <v>149</v>
      </c>
      <c r="U52" s="530"/>
      <c r="V52" s="530"/>
      <c r="W52" s="530"/>
      <c r="X52" s="530"/>
      <c r="Y52" s="530"/>
      <c r="Z52" s="530"/>
      <c r="AA52" s="531"/>
      <c r="AB52" s="517" t="s">
        <v>14</v>
      </c>
      <c r="AC52" s="518"/>
      <c r="AD52" s="518"/>
      <c r="AE52" s="518"/>
      <c r="AF52" s="518"/>
      <c r="AG52" s="519"/>
      <c r="AH52" s="6"/>
    </row>
    <row r="53" spans="1:34" ht="9" customHeight="1">
      <c r="AH53" s="6"/>
    </row>
  </sheetData>
  <sheetProtection formatCells="0" formatColumns="0" formatRows="0" insertColumns="0" insertRows="0" insertHyperlinks="0" deleteColumns="0" deleteRows="0" sort="0" autoFilter="0" pivotTables="0"/>
  <mergeCells count="53">
    <mergeCell ref="A1:AH1"/>
    <mergeCell ref="A6:F6"/>
    <mergeCell ref="AF6:AG6"/>
    <mergeCell ref="A7:F7"/>
    <mergeCell ref="A8:B8"/>
    <mergeCell ref="D3:E3"/>
    <mergeCell ref="N3:R3"/>
    <mergeCell ref="V3:X3"/>
    <mergeCell ref="A9:B9"/>
    <mergeCell ref="A10:B10"/>
    <mergeCell ref="A11:B11"/>
    <mergeCell ref="A12:B12"/>
    <mergeCell ref="A13:B13"/>
    <mergeCell ref="A18:F18"/>
    <mergeCell ref="A19:F19"/>
    <mergeCell ref="A20:F20"/>
    <mergeCell ref="A21:F21"/>
    <mergeCell ref="A14:B14"/>
    <mergeCell ref="A15:B15"/>
    <mergeCell ref="A16:B16"/>
    <mergeCell ref="A17:B17"/>
    <mergeCell ref="K44:Q44"/>
    <mergeCell ref="AF21:AF22"/>
    <mergeCell ref="AG21:AG22"/>
    <mergeCell ref="A22:F22"/>
    <mergeCell ref="A24:AG24"/>
    <mergeCell ref="G37:H37"/>
    <mergeCell ref="K37:V37"/>
    <mergeCell ref="Z37:AE37"/>
    <mergeCell ref="G40:H40"/>
    <mergeCell ref="G41:H41"/>
    <mergeCell ref="G42:H42"/>
    <mergeCell ref="G43:H43"/>
    <mergeCell ref="G44:H44"/>
    <mergeCell ref="G38:H38"/>
    <mergeCell ref="K38:R38"/>
    <mergeCell ref="S38:T38"/>
    <mergeCell ref="U38:V38"/>
    <mergeCell ref="G39:H39"/>
    <mergeCell ref="I39:J39"/>
    <mergeCell ref="T52:AA52"/>
    <mergeCell ref="AB52:AG52"/>
    <mergeCell ref="T46:AA46"/>
    <mergeCell ref="AB46:AG46"/>
    <mergeCell ref="A47:S52"/>
    <mergeCell ref="T47:AA47"/>
    <mergeCell ref="T48:AA48"/>
    <mergeCell ref="T49:AA49"/>
    <mergeCell ref="T50:AA50"/>
    <mergeCell ref="AB50:AG50"/>
    <mergeCell ref="T51:AA51"/>
    <mergeCell ref="AB51:AG51"/>
    <mergeCell ref="A46:S46"/>
  </mergeCells>
  <dataValidations count="2">
    <dataValidation type="decimal" allowBlank="1" showInputMessage="1" showErrorMessage="1" errorTitle="Değer fazlası ahatası" error="10'dan fazla bir değer girişi yaptınız." sqref="G7:AE7">
      <formula1>0</formula1>
      <formula2>50</formula2>
    </dataValidation>
    <dataValidation type="decimal" allowBlank="1" showInputMessage="1" showErrorMessage="1" errorTitle="Yanlış Değer Girişi" error="Puan değerinin üstünde bir not girdiniz." sqref="G9:Q17 S9:AE17">
      <formula1>0</formula1>
      <formula2>G$7</formula2>
    </dataValidation>
  </dataValidations>
  <printOptions horizontalCentered="1"/>
  <pageMargins left="0.21135265700483091" right="9.5108695652173919E-2" top="0.26" bottom="0.19" header="0.27" footer="0.19685039370078741"/>
  <pageSetup paperSize="9" scale="7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tabColor rgb="FF00B050"/>
  </sheetPr>
  <dimension ref="A1:AJ52"/>
  <sheetViews>
    <sheetView zoomScaleNormal="100" zoomScalePageLayoutView="69" workbookViewId="0">
      <selection activeCell="Y20" sqref="Y20"/>
    </sheetView>
  </sheetViews>
  <sheetFormatPr baseColWidth="10" defaultColWidth="9.140625" defaultRowHeight="12.75"/>
  <cols>
    <col min="1" max="1" width="1.5703125" style="3" customWidth="1"/>
    <col min="2" max="2" width="2.28515625" style="19" customWidth="1"/>
    <col min="3" max="3" width="5.28515625" style="19" customWidth="1"/>
    <col min="4" max="4" width="15.140625" style="19" customWidth="1"/>
    <col min="5" max="5" width="13.28515625" style="19" customWidth="1"/>
    <col min="6" max="6" width="2.28515625" style="19" customWidth="1"/>
    <col min="7" max="9" width="3.85546875" style="19" customWidth="1"/>
    <col min="10" max="10" width="4" style="19" customWidth="1"/>
    <col min="11" max="31" width="3.85546875" style="19" customWidth="1"/>
    <col min="32" max="33" width="4.5703125" style="19" customWidth="1"/>
    <col min="34" max="34" width="1.5703125" style="19" customWidth="1"/>
    <col min="35" max="35" width="2.42578125" style="3" bestFit="1" customWidth="1"/>
    <col min="36" max="16384" width="9.140625" style="3"/>
  </cols>
  <sheetData>
    <row r="1" spans="1:36" ht="27.75" customHeight="1" thickBot="1">
      <c r="A1" s="549" t="str">
        <f>Genel!D15</f>
        <v>Vefa  Lisesi Ortak Sınav Değerlendirme Formu</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row>
    <row r="2" spans="1:36" ht="9.75" customHeight="1">
      <c r="A2" s="4"/>
      <c r="B2" s="5"/>
      <c r="C2" s="5"/>
      <c r="D2" s="5"/>
      <c r="E2" s="5"/>
      <c r="F2" s="5"/>
      <c r="G2" s="5"/>
      <c r="H2" s="5"/>
      <c r="I2" s="5"/>
      <c r="J2" s="5"/>
      <c r="K2" s="5"/>
      <c r="L2" s="98"/>
      <c r="M2" s="5"/>
      <c r="N2" s="5"/>
      <c r="O2" s="5"/>
      <c r="P2" s="5"/>
      <c r="Q2" s="5"/>
      <c r="R2" s="5"/>
      <c r="S2" s="5"/>
      <c r="T2" s="5"/>
      <c r="U2" s="5"/>
      <c r="V2" s="5"/>
      <c r="W2" s="5"/>
      <c r="X2" s="5"/>
      <c r="Y2" s="5"/>
      <c r="Z2" s="5"/>
      <c r="AA2" s="98"/>
      <c r="AB2" s="5"/>
      <c r="AC2" s="5"/>
      <c r="AD2" s="5"/>
      <c r="AE2" s="5"/>
      <c r="AF2" s="5"/>
      <c r="AG2" s="5"/>
      <c r="AH2" s="99"/>
    </row>
    <row r="3" spans="1:36" s="91" customFormat="1" ht="21" customHeight="1">
      <c r="A3" s="105"/>
      <c r="B3" s="82" t="s">
        <v>6</v>
      </c>
      <c r="C3" s="83"/>
      <c r="D3" s="491" t="str">
        <f>Genel!D2</f>
        <v>SEÇMELİ 2. YABANCI DİL - FRANSIZCA</v>
      </c>
      <c r="E3" s="491"/>
      <c r="F3" s="82" t="s">
        <v>66</v>
      </c>
      <c r="G3" s="87"/>
      <c r="H3" s="192" t="s">
        <v>169</v>
      </c>
      <c r="I3" s="193"/>
      <c r="J3" s="82" t="s">
        <v>3</v>
      </c>
      <c r="K3" s="84"/>
      <c r="L3" s="85"/>
      <c r="M3" s="92">
        <v>8</v>
      </c>
      <c r="N3" s="493" t="s">
        <v>128</v>
      </c>
      <c r="O3" s="494"/>
      <c r="P3" s="494"/>
      <c r="Q3" s="494"/>
      <c r="R3" s="494"/>
      <c r="S3" s="92">
        <v>8</v>
      </c>
      <c r="T3" s="83" t="s">
        <v>72</v>
      </c>
      <c r="U3" s="87"/>
      <c r="V3" s="495">
        <v>41582</v>
      </c>
      <c r="W3" s="495"/>
      <c r="X3" s="496"/>
      <c r="Y3" s="82" t="s">
        <v>73</v>
      </c>
      <c r="Z3" s="83"/>
      <c r="AA3" s="83"/>
      <c r="AB3" s="191" t="str">
        <f>Genel!D5</f>
        <v>1.</v>
      </c>
      <c r="AC3" s="86" t="s">
        <v>4</v>
      </c>
      <c r="AD3" s="87"/>
      <c r="AE3" s="191" t="str">
        <f>Genel!D6</f>
        <v>1, 2, 3</v>
      </c>
      <c r="AF3" s="86" t="s">
        <v>5</v>
      </c>
      <c r="AG3" s="88"/>
      <c r="AH3" s="103"/>
      <c r="AI3" s="89"/>
      <c r="AJ3" s="90"/>
    </row>
    <row r="4" spans="1:36" ht="9.75" customHeight="1" thickBot="1">
      <c r="A4" s="8"/>
      <c r="B4" s="9"/>
      <c r="C4" s="9"/>
      <c r="D4" s="10"/>
      <c r="E4" s="10"/>
      <c r="F4" s="10"/>
      <c r="G4" s="10"/>
      <c r="H4" s="10"/>
      <c r="I4" s="10"/>
      <c r="J4" s="10"/>
      <c r="K4" s="11"/>
      <c r="L4" s="10"/>
      <c r="M4" s="214">
        <f>M3</f>
        <v>8</v>
      </c>
      <c r="N4" s="10"/>
      <c r="O4" s="12"/>
      <c r="P4" s="11"/>
      <c r="Q4" s="9"/>
      <c r="R4" s="9"/>
      <c r="S4" s="9"/>
      <c r="T4" s="13"/>
      <c r="U4" s="11"/>
      <c r="V4" s="10"/>
      <c r="W4" s="10"/>
      <c r="X4" s="10"/>
      <c r="Y4" s="10"/>
      <c r="Z4" s="14"/>
      <c r="AA4" s="14"/>
      <c r="AB4" s="14"/>
      <c r="AC4" s="14"/>
      <c r="AD4" s="11"/>
      <c r="AE4" s="9"/>
      <c r="AF4" s="9"/>
      <c r="AG4" s="9"/>
      <c r="AH4" s="104"/>
    </row>
    <row r="5" spans="1:36" ht="16.5" customHeight="1">
      <c r="A5" s="174" t="s">
        <v>113</v>
      </c>
      <c r="B5" s="26"/>
      <c r="C5" s="27"/>
      <c r="D5" s="27"/>
      <c r="E5" s="27"/>
      <c r="F5" s="27"/>
      <c r="G5" s="27"/>
      <c r="H5" s="27"/>
      <c r="I5" s="27"/>
      <c r="J5" s="27"/>
      <c r="K5" s="27"/>
      <c r="L5" s="27"/>
      <c r="M5" s="27"/>
      <c r="N5" s="27"/>
      <c r="O5" s="27"/>
      <c r="P5" s="27"/>
      <c r="Q5" s="27"/>
      <c r="R5" s="27"/>
      <c r="S5" s="6"/>
      <c r="T5" s="6"/>
      <c r="U5" s="6"/>
      <c r="V5" s="6"/>
      <c r="W5" s="6"/>
      <c r="X5" s="6"/>
      <c r="Y5" s="6"/>
      <c r="Z5" s="6"/>
      <c r="AA5" s="6"/>
      <c r="AB5" s="155" t="str">
        <f>CONCATENATE(AB3,AC3," ",AE3,AF3)</f>
        <v>1.DÖNEM 1, 2, 3YAZILI</v>
      </c>
      <c r="AC5" s="6"/>
      <c r="AD5" s="6"/>
      <c r="AE5" s="6"/>
      <c r="AF5" s="6"/>
      <c r="AG5" s="6"/>
      <c r="AH5" s="6"/>
    </row>
    <row r="6" spans="1:36" ht="118.5" customHeight="1">
      <c r="A6" s="607" t="s">
        <v>70</v>
      </c>
      <c r="B6" s="608"/>
      <c r="C6" s="608"/>
      <c r="D6" s="608"/>
      <c r="E6" s="608"/>
      <c r="F6" s="609"/>
      <c r="G6" s="101" t="str">
        <f>IF(Konular!G2=0," ",Konular!G2)</f>
        <v>être, avoir, s'appeler, habiter</v>
      </c>
      <c r="H6" s="101" t="str">
        <f>IF(Konular!H2=0," ",Konular!H2)</f>
        <v>anlam ve şahıslara göre fiil kullanımı</v>
      </c>
      <c r="I6" s="101" t="str">
        <f>IF(Konular!I2=0," ",Konular!I2)</f>
        <v>çekimlerine ve anlamlarına göre fiileri tanıma</v>
      </c>
      <c r="J6" s="101" t="str">
        <f>IF(Konular!J2=0," ",Konular!J2)</f>
        <v>dişi ve erkek 3. tekil şahıs ayrımı</v>
      </c>
      <c r="K6" s="101" t="str">
        <f>IF(Konular!K2=0," ",Konular!K2)</f>
        <v>dişi ve erkek isim/sıfat ayrımı</v>
      </c>
      <c r="L6" s="101" t="str">
        <f>IF(Konular!L2=0," ",Konular!L2)</f>
        <v>kimlik bilgilerini ve kişisel bilgileri tanıma</v>
      </c>
      <c r="M6" s="101" t="str">
        <f>IF(Konular!M2=0," ",Konular!M2)</f>
        <v>être ve avoir ayrımı</v>
      </c>
      <c r="N6" s="101" t="str">
        <f>IF(Konular!N2=0," ",Konular!N2)</f>
        <v>yazılı anlama</v>
      </c>
      <c r="O6" s="101" t="str">
        <f>IF(Konular!O2=0," ",Konular!O2)</f>
        <v>sayıları tanıma</v>
      </c>
      <c r="P6" s="101" t="str">
        <f>IF(Konular!P2=0," ",Konular!P2)</f>
        <v>ülke, şehir préposition'larını tanıma</v>
      </c>
      <c r="Q6" s="101" t="str">
        <f>IF(Konular!Q2=0," ",Konular!Q2)</f>
        <v>iyelik ve işaret sıfatlarını tanıma</v>
      </c>
      <c r="R6" s="101" t="str">
        <f>IF(Konular!R2=0," ",Konular!R2)</f>
        <v>özel isimlere göre dişi/erkek sıfat tanıma</v>
      </c>
      <c r="S6" s="101" t="str">
        <f>IF(Konular!S2=0," ",Konular!S2)</f>
        <v>evet-hayır sorularını yanıtlama</v>
      </c>
      <c r="T6" s="101" t="str">
        <f>IF(Konular!T2=0," ",Konular!T2)</f>
        <v>ham kimlik verilerini cümlede ifade etme</v>
      </c>
      <c r="U6" s="101" t="str">
        <f>IF(Konular!U2=0," ",Konular!U2)</f>
        <v xml:space="preserve"> </v>
      </c>
      <c r="V6" s="101" t="str">
        <f>IF(Konular!V2=0," ",Konular!V2)</f>
        <v xml:space="preserve"> </v>
      </c>
      <c r="W6" s="101" t="str">
        <f>IF(Konular!W2=0," ",Konular!W2)</f>
        <v xml:space="preserve"> </v>
      </c>
      <c r="X6" s="101" t="str">
        <f>IF(Konular!X2=0," ",Konular!X2)</f>
        <v xml:space="preserve"> </v>
      </c>
      <c r="Y6" s="101" t="str">
        <f>IF(Konular!Y2=0," ",Konular!Y2)</f>
        <v xml:space="preserve"> </v>
      </c>
      <c r="Z6" s="101" t="str">
        <f>IF(Konular!Z2=0," ",Konular!Z2)</f>
        <v xml:space="preserve"> </v>
      </c>
      <c r="AA6" s="101" t="str">
        <f>IF(Konular!AA2=0," ",Konular!AA2)</f>
        <v xml:space="preserve"> </v>
      </c>
      <c r="AB6" s="101" t="str">
        <f>IF(Konular!AB2=0," ",Konular!AB2)</f>
        <v xml:space="preserve"> </v>
      </c>
      <c r="AC6" s="101" t="str">
        <f>IF(Konular!AJ2=0," ",Konular!AJ2)</f>
        <v xml:space="preserve"> </v>
      </c>
      <c r="AD6" s="101" t="str">
        <f>IF(Konular!AK2=0," ",Konular!AK2)</f>
        <v xml:space="preserve"> </v>
      </c>
      <c r="AE6" s="101" t="str">
        <f>IF(Konular!AM2=0," ",Konular!AM2)</f>
        <v xml:space="preserve"> </v>
      </c>
      <c r="AF6" s="610" t="s">
        <v>116</v>
      </c>
      <c r="AG6" s="611"/>
      <c r="AH6" s="15"/>
    </row>
    <row r="7" spans="1:36" ht="16.5">
      <c r="A7" s="612" t="s">
        <v>71</v>
      </c>
      <c r="B7" s="613"/>
      <c r="C7" s="613"/>
      <c r="D7" s="613"/>
      <c r="E7" s="613"/>
      <c r="F7" s="614"/>
      <c r="G7" s="203">
        <f>IF(Konular!G3=0," ",Konular!G3)</f>
        <v>10</v>
      </c>
      <c r="H7" s="203">
        <f>IF(Konular!H3=0," ",Konular!H3)</f>
        <v>7</v>
      </c>
      <c r="I7" s="203">
        <f>IF(Konular!I3=0," ",Konular!I3)</f>
        <v>6</v>
      </c>
      <c r="J7" s="203">
        <f>IF(Konular!J3=0," ",Konular!J3)</f>
        <v>10</v>
      </c>
      <c r="K7" s="203">
        <f>IF(Konular!K3=0," ",Konular!K3)</f>
        <v>6</v>
      </c>
      <c r="L7" s="203">
        <f>IF(Konular!L3=0," ",Konular!L3)</f>
        <v>4</v>
      </c>
      <c r="M7" s="203">
        <f>IF(Konular!M3=0," ",Konular!M3)</f>
        <v>4</v>
      </c>
      <c r="N7" s="203">
        <f>IF(Konular!N3=0," ",Konular!N3)</f>
        <v>7</v>
      </c>
      <c r="O7" s="203">
        <f>IF(Konular!O3=0," ",Konular!O3)</f>
        <v>6</v>
      </c>
      <c r="P7" s="203">
        <f>IF(Konular!P3=0," ",Konular!P3)</f>
        <v>4</v>
      </c>
      <c r="Q7" s="203">
        <f>IF(Konular!Q3=0," ",Konular!Q3)</f>
        <v>4</v>
      </c>
      <c r="R7" s="203">
        <f>IF(Konular!R3=0," ",Konular!R3)</f>
        <v>8</v>
      </c>
      <c r="S7" s="203">
        <f>IF(Konular!S3=0," ",Konular!S3)</f>
        <v>14</v>
      </c>
      <c r="T7" s="203">
        <f>IF(Konular!T3=0," ",Konular!T3)</f>
        <v>10</v>
      </c>
      <c r="U7" s="203"/>
      <c r="V7" s="203"/>
      <c r="W7" s="203"/>
      <c r="X7" s="203"/>
      <c r="Y7" s="203"/>
      <c r="Z7" s="203"/>
      <c r="AA7" s="203"/>
      <c r="AB7" s="203"/>
      <c r="AC7" s="203"/>
      <c r="AD7" s="203"/>
      <c r="AE7" s="203"/>
      <c r="AF7" s="109">
        <f>IF(SUM(G7:AE7)&lt;=100,SUM(G7:AE7),"HATA")</f>
        <v>100</v>
      </c>
      <c r="AG7" s="75">
        <f>AF7</f>
        <v>100</v>
      </c>
      <c r="AH7" s="16"/>
    </row>
    <row r="8" spans="1:36" ht="39.75" customHeight="1">
      <c r="A8" s="555" t="s">
        <v>1</v>
      </c>
      <c r="B8" s="556"/>
      <c r="C8" s="76" t="s">
        <v>67</v>
      </c>
      <c r="D8" s="163" t="s">
        <v>68</v>
      </c>
      <c r="E8" s="164" t="s">
        <v>69</v>
      </c>
      <c r="F8" s="165" t="s">
        <v>111</v>
      </c>
      <c r="G8" s="171" t="s">
        <v>40</v>
      </c>
      <c r="H8" s="172" t="s">
        <v>41</v>
      </c>
      <c r="I8" s="172" t="s">
        <v>42</v>
      </c>
      <c r="J8" s="172" t="s">
        <v>43</v>
      </c>
      <c r="K8" s="172" t="s">
        <v>44</v>
      </c>
      <c r="L8" s="172" t="s">
        <v>45</v>
      </c>
      <c r="M8" s="172" t="s">
        <v>46</v>
      </c>
      <c r="N8" s="172" t="s">
        <v>47</v>
      </c>
      <c r="O8" s="172" t="s">
        <v>48</v>
      </c>
      <c r="P8" s="172" t="s">
        <v>49</v>
      </c>
      <c r="Q8" s="172" t="s">
        <v>50</v>
      </c>
      <c r="R8" s="172" t="s">
        <v>51</v>
      </c>
      <c r="S8" s="172" t="s">
        <v>52</v>
      </c>
      <c r="T8" s="172" t="s">
        <v>53</v>
      </c>
      <c r="U8" s="172"/>
      <c r="V8" s="172"/>
      <c r="W8" s="172"/>
      <c r="X8" s="172"/>
      <c r="Y8" s="172"/>
      <c r="Z8" s="172"/>
      <c r="AA8" s="172"/>
      <c r="AB8" s="172"/>
      <c r="AC8" s="172"/>
      <c r="AD8" s="172"/>
      <c r="AE8" s="172"/>
      <c r="AF8" s="173" t="s">
        <v>112</v>
      </c>
      <c r="AG8" s="75" t="s">
        <v>22</v>
      </c>
      <c r="AH8" s="16"/>
    </row>
    <row r="9" spans="1:36" ht="12" customHeight="1">
      <c r="A9" s="487">
        <v>4</v>
      </c>
      <c r="B9" s="488"/>
      <c r="C9" s="116">
        <v>856</v>
      </c>
      <c r="D9" s="117" t="s">
        <v>198</v>
      </c>
      <c r="E9" s="162" t="s">
        <v>25</v>
      </c>
      <c r="F9" s="166" t="s">
        <v>211</v>
      </c>
      <c r="G9" s="118">
        <v>10</v>
      </c>
      <c r="H9" s="118">
        <v>4</v>
      </c>
      <c r="I9" s="118">
        <v>6</v>
      </c>
      <c r="J9" s="118">
        <v>10</v>
      </c>
      <c r="K9" s="118">
        <v>4.5999999999999996</v>
      </c>
      <c r="L9" s="118">
        <v>3.5</v>
      </c>
      <c r="M9" s="118">
        <v>4</v>
      </c>
      <c r="N9" s="118">
        <v>6</v>
      </c>
      <c r="O9" s="118">
        <v>6</v>
      </c>
      <c r="P9" s="118">
        <v>3</v>
      </c>
      <c r="Q9" s="119">
        <v>2</v>
      </c>
      <c r="R9" s="170">
        <v>4</v>
      </c>
      <c r="S9" s="119">
        <v>11</v>
      </c>
      <c r="T9" s="119">
        <v>8</v>
      </c>
      <c r="U9" s="119"/>
      <c r="V9" s="119"/>
      <c r="W9" s="119"/>
      <c r="X9" s="119"/>
      <c r="Y9" s="119"/>
      <c r="Z9" s="119"/>
      <c r="AA9" s="119"/>
      <c r="AB9" s="119"/>
      <c r="AC9" s="119"/>
      <c r="AD9" s="119"/>
      <c r="AE9" s="119"/>
      <c r="AF9" s="55">
        <f t="shared" ref="AF9:AF16" si="0">IF(OR(A9="",G9=""),"",SUM(G9:AE9))</f>
        <v>82.1</v>
      </c>
      <c r="AG9" s="54">
        <f t="shared" ref="AG9:AG16" si="1">IF(OR(A9="",G9=""),"",ROUND(AF9,0))</f>
        <v>82</v>
      </c>
      <c r="AH9" s="17"/>
    </row>
    <row r="10" spans="1:36" ht="12" customHeight="1">
      <c r="A10" s="506">
        <v>5</v>
      </c>
      <c r="B10" s="507"/>
      <c r="C10" s="113">
        <v>859</v>
      </c>
      <c r="D10" s="194" t="s">
        <v>199</v>
      </c>
      <c r="E10" s="211" t="s">
        <v>23</v>
      </c>
      <c r="F10" s="166" t="s">
        <v>211</v>
      </c>
      <c r="G10" s="114">
        <v>10</v>
      </c>
      <c r="H10" s="114">
        <v>6</v>
      </c>
      <c r="I10" s="114">
        <v>6</v>
      </c>
      <c r="J10" s="114">
        <v>10</v>
      </c>
      <c r="K10" s="114">
        <v>6</v>
      </c>
      <c r="L10" s="114">
        <v>3</v>
      </c>
      <c r="M10" s="114">
        <v>4</v>
      </c>
      <c r="N10" s="114">
        <v>7</v>
      </c>
      <c r="O10" s="114">
        <v>6</v>
      </c>
      <c r="P10" s="114">
        <v>4</v>
      </c>
      <c r="Q10" s="115">
        <v>4</v>
      </c>
      <c r="R10" s="169">
        <v>8</v>
      </c>
      <c r="S10" s="115">
        <v>14</v>
      </c>
      <c r="T10" s="115">
        <v>6</v>
      </c>
      <c r="U10" s="115"/>
      <c r="V10" s="115"/>
      <c r="W10" s="115"/>
      <c r="X10" s="115"/>
      <c r="Y10" s="115"/>
      <c r="Z10" s="115"/>
      <c r="AA10" s="115"/>
      <c r="AB10" s="115"/>
      <c r="AC10" s="115"/>
      <c r="AD10" s="115"/>
      <c r="AE10" s="115"/>
      <c r="AF10" s="55">
        <f t="shared" si="0"/>
        <v>94</v>
      </c>
      <c r="AG10" s="54">
        <f t="shared" si="1"/>
        <v>94</v>
      </c>
      <c r="AH10" s="17"/>
    </row>
    <row r="11" spans="1:36" ht="12" customHeight="1">
      <c r="A11" s="487">
        <v>6</v>
      </c>
      <c r="B11" s="488"/>
      <c r="C11" s="116">
        <v>861</v>
      </c>
      <c r="D11" s="117" t="s">
        <v>200</v>
      </c>
      <c r="E11" s="162" t="s">
        <v>33</v>
      </c>
      <c r="F11" s="166" t="s">
        <v>211</v>
      </c>
      <c r="G11" s="118">
        <v>8.5</v>
      </c>
      <c r="H11" s="118">
        <v>5</v>
      </c>
      <c r="I11" s="118">
        <v>5</v>
      </c>
      <c r="J11" s="118">
        <v>10</v>
      </c>
      <c r="K11" s="118">
        <v>4</v>
      </c>
      <c r="L11" s="118">
        <v>2.25</v>
      </c>
      <c r="M11" s="118">
        <v>3.5</v>
      </c>
      <c r="N11" s="118">
        <v>7</v>
      </c>
      <c r="O11" s="118">
        <v>6</v>
      </c>
      <c r="P11" s="118">
        <v>4</v>
      </c>
      <c r="Q11" s="119">
        <v>0</v>
      </c>
      <c r="R11" s="170">
        <v>8</v>
      </c>
      <c r="S11" s="119">
        <v>12</v>
      </c>
      <c r="T11" s="119">
        <v>7.5</v>
      </c>
      <c r="U11" s="119"/>
      <c r="V11" s="119"/>
      <c r="W11" s="119"/>
      <c r="X11" s="119"/>
      <c r="Y11" s="119"/>
      <c r="Z11" s="119"/>
      <c r="AA11" s="119"/>
      <c r="AB11" s="119"/>
      <c r="AC11" s="119"/>
      <c r="AD11" s="119"/>
      <c r="AE11" s="119"/>
      <c r="AF11" s="55">
        <f t="shared" si="0"/>
        <v>82.75</v>
      </c>
      <c r="AG11" s="54">
        <f t="shared" si="1"/>
        <v>83</v>
      </c>
      <c r="AH11" s="17"/>
    </row>
    <row r="12" spans="1:36" s="263" customFormat="1" ht="12" customHeight="1">
      <c r="A12" s="489">
        <v>10</v>
      </c>
      <c r="B12" s="490"/>
      <c r="C12" s="253">
        <v>907</v>
      </c>
      <c r="D12" s="254" t="s">
        <v>201</v>
      </c>
      <c r="E12" s="255" t="s">
        <v>202</v>
      </c>
      <c r="F12" s="256" t="s">
        <v>211</v>
      </c>
      <c r="G12" s="257">
        <v>10</v>
      </c>
      <c r="H12" s="257">
        <v>4</v>
      </c>
      <c r="I12" s="257">
        <v>6</v>
      </c>
      <c r="J12" s="257">
        <v>10</v>
      </c>
      <c r="K12" s="257">
        <v>6</v>
      </c>
      <c r="L12" s="257">
        <v>1.5</v>
      </c>
      <c r="M12" s="257">
        <v>4</v>
      </c>
      <c r="N12" s="257">
        <v>6.5</v>
      </c>
      <c r="O12" s="257">
        <v>6</v>
      </c>
      <c r="P12" s="257">
        <v>4</v>
      </c>
      <c r="Q12" s="258">
        <v>4</v>
      </c>
      <c r="R12" s="259">
        <v>8</v>
      </c>
      <c r="S12" s="258">
        <v>13</v>
      </c>
      <c r="T12" s="258">
        <v>4</v>
      </c>
      <c r="U12" s="258"/>
      <c r="V12" s="258"/>
      <c r="W12" s="258"/>
      <c r="X12" s="258"/>
      <c r="Y12" s="258"/>
      <c r="Z12" s="258"/>
      <c r="AA12" s="258"/>
      <c r="AB12" s="258"/>
      <c r="AC12" s="258"/>
      <c r="AD12" s="258"/>
      <c r="AE12" s="258"/>
      <c r="AF12" s="260">
        <f t="shared" si="0"/>
        <v>87</v>
      </c>
      <c r="AG12" s="261">
        <f t="shared" si="1"/>
        <v>87</v>
      </c>
      <c r="AH12" s="262"/>
    </row>
    <row r="13" spans="1:36" s="273" customFormat="1" ht="12" customHeight="1">
      <c r="A13" s="487">
        <v>15</v>
      </c>
      <c r="B13" s="488"/>
      <c r="C13" s="264">
        <v>944</v>
      </c>
      <c r="D13" s="265" t="s">
        <v>203</v>
      </c>
      <c r="E13" s="266" t="s">
        <v>204</v>
      </c>
      <c r="F13" s="267" t="s">
        <v>211</v>
      </c>
      <c r="G13" s="126">
        <v>7</v>
      </c>
      <c r="H13" s="126">
        <v>5</v>
      </c>
      <c r="I13" s="126">
        <v>6</v>
      </c>
      <c r="J13" s="126">
        <v>10</v>
      </c>
      <c r="K13" s="126">
        <v>6</v>
      </c>
      <c r="L13" s="126">
        <v>4</v>
      </c>
      <c r="M13" s="126">
        <v>3</v>
      </c>
      <c r="N13" s="126">
        <v>5</v>
      </c>
      <c r="O13" s="126">
        <v>6</v>
      </c>
      <c r="P13" s="126">
        <v>4</v>
      </c>
      <c r="Q13" s="268">
        <v>0</v>
      </c>
      <c r="R13" s="269">
        <v>8</v>
      </c>
      <c r="S13" s="268">
        <v>13</v>
      </c>
      <c r="T13" s="268">
        <v>4</v>
      </c>
      <c r="U13" s="268"/>
      <c r="V13" s="268"/>
      <c r="W13" s="268"/>
      <c r="X13" s="268"/>
      <c r="Y13" s="268"/>
      <c r="Z13" s="268"/>
      <c r="AA13" s="268"/>
      <c r="AB13" s="268"/>
      <c r="AC13" s="268"/>
      <c r="AD13" s="268"/>
      <c r="AE13" s="268"/>
      <c r="AF13" s="270">
        <f t="shared" si="0"/>
        <v>81</v>
      </c>
      <c r="AG13" s="271">
        <f t="shared" si="1"/>
        <v>81</v>
      </c>
      <c r="AH13" s="272"/>
    </row>
    <row r="14" spans="1:36" s="263" customFormat="1" ht="12" customHeight="1">
      <c r="A14" s="489">
        <v>20</v>
      </c>
      <c r="B14" s="490"/>
      <c r="C14" s="253">
        <v>968</v>
      </c>
      <c r="D14" s="254" t="s">
        <v>205</v>
      </c>
      <c r="E14" s="255" t="s">
        <v>206</v>
      </c>
      <c r="F14" s="256" t="s">
        <v>211</v>
      </c>
      <c r="G14" s="257">
        <v>9</v>
      </c>
      <c r="H14" s="257">
        <v>6</v>
      </c>
      <c r="I14" s="257">
        <v>6</v>
      </c>
      <c r="J14" s="257">
        <v>10</v>
      </c>
      <c r="K14" s="257">
        <v>5.2</v>
      </c>
      <c r="L14" s="257">
        <v>3</v>
      </c>
      <c r="M14" s="257">
        <v>3.5</v>
      </c>
      <c r="N14" s="257">
        <v>6</v>
      </c>
      <c r="O14" s="257">
        <v>6</v>
      </c>
      <c r="P14" s="257">
        <v>4</v>
      </c>
      <c r="Q14" s="258">
        <v>2.5</v>
      </c>
      <c r="R14" s="259">
        <v>8</v>
      </c>
      <c r="S14" s="258">
        <v>13</v>
      </c>
      <c r="T14" s="258">
        <v>8</v>
      </c>
      <c r="U14" s="258"/>
      <c r="V14" s="258"/>
      <c r="W14" s="258"/>
      <c r="X14" s="258"/>
      <c r="Y14" s="258"/>
      <c r="Z14" s="258"/>
      <c r="AA14" s="258"/>
      <c r="AB14" s="258"/>
      <c r="AC14" s="258"/>
      <c r="AD14" s="258"/>
      <c r="AE14" s="258"/>
      <c r="AF14" s="260">
        <f t="shared" si="0"/>
        <v>90.2</v>
      </c>
      <c r="AG14" s="261">
        <f t="shared" si="1"/>
        <v>90</v>
      </c>
      <c r="AH14" s="262"/>
    </row>
    <row r="15" spans="1:36" ht="12" customHeight="1">
      <c r="A15" s="487">
        <v>22</v>
      </c>
      <c r="B15" s="488"/>
      <c r="C15" s="116">
        <v>974</v>
      </c>
      <c r="D15" s="117" t="s">
        <v>207</v>
      </c>
      <c r="E15" s="162" t="s">
        <v>208</v>
      </c>
      <c r="F15" s="166" t="s">
        <v>211</v>
      </c>
      <c r="G15" s="118">
        <v>9</v>
      </c>
      <c r="H15" s="118">
        <v>5</v>
      </c>
      <c r="I15" s="118">
        <v>6</v>
      </c>
      <c r="J15" s="118">
        <v>10</v>
      </c>
      <c r="K15" s="118">
        <v>6</v>
      </c>
      <c r="L15" s="118">
        <v>3.5</v>
      </c>
      <c r="M15" s="118">
        <v>4</v>
      </c>
      <c r="N15" s="118">
        <v>7</v>
      </c>
      <c r="O15" s="118">
        <v>6</v>
      </c>
      <c r="P15" s="118">
        <v>4</v>
      </c>
      <c r="Q15" s="119">
        <v>4</v>
      </c>
      <c r="R15" s="170">
        <v>8</v>
      </c>
      <c r="S15" s="119">
        <v>13</v>
      </c>
      <c r="T15" s="119">
        <v>6</v>
      </c>
      <c r="U15" s="119"/>
      <c r="V15" s="119"/>
      <c r="W15" s="119"/>
      <c r="X15" s="119"/>
      <c r="Y15" s="119"/>
      <c r="Z15" s="119"/>
      <c r="AA15" s="119"/>
      <c r="AB15" s="119"/>
      <c r="AC15" s="119"/>
      <c r="AD15" s="119"/>
      <c r="AE15" s="119"/>
      <c r="AF15" s="55">
        <f t="shared" si="0"/>
        <v>91.5</v>
      </c>
      <c r="AG15" s="54">
        <f t="shared" si="1"/>
        <v>92</v>
      </c>
      <c r="AH15" s="17"/>
    </row>
    <row r="16" spans="1:36" ht="12" customHeight="1">
      <c r="A16" s="506">
        <v>23</v>
      </c>
      <c r="B16" s="507"/>
      <c r="C16" s="113">
        <v>975</v>
      </c>
      <c r="D16" s="194" t="s">
        <v>209</v>
      </c>
      <c r="E16" s="211" t="s">
        <v>210</v>
      </c>
      <c r="F16" s="166" t="s">
        <v>211</v>
      </c>
      <c r="G16" s="114">
        <v>9</v>
      </c>
      <c r="H16" s="114">
        <v>3</v>
      </c>
      <c r="I16" s="114">
        <v>6</v>
      </c>
      <c r="J16" s="114">
        <v>10</v>
      </c>
      <c r="K16" s="114">
        <v>4.8</v>
      </c>
      <c r="L16" s="114">
        <v>2</v>
      </c>
      <c r="M16" s="114">
        <v>4</v>
      </c>
      <c r="N16" s="114">
        <v>5</v>
      </c>
      <c r="O16" s="114">
        <v>6</v>
      </c>
      <c r="P16" s="114">
        <v>4</v>
      </c>
      <c r="Q16" s="115">
        <v>4</v>
      </c>
      <c r="R16" s="169">
        <v>8</v>
      </c>
      <c r="S16" s="115">
        <v>8</v>
      </c>
      <c r="T16" s="115">
        <v>1</v>
      </c>
      <c r="U16" s="115"/>
      <c r="V16" s="115"/>
      <c r="W16" s="115"/>
      <c r="X16" s="115"/>
      <c r="Y16" s="115"/>
      <c r="Z16" s="115"/>
      <c r="AA16" s="115"/>
      <c r="AB16" s="115"/>
      <c r="AC16" s="115"/>
      <c r="AD16" s="115"/>
      <c r="AE16" s="115"/>
      <c r="AF16" s="55">
        <f t="shared" si="0"/>
        <v>74.8</v>
      </c>
      <c r="AG16" s="54">
        <f t="shared" si="1"/>
        <v>75</v>
      </c>
      <c r="AH16" s="17"/>
    </row>
    <row r="17" spans="1:34" ht="15.75" customHeight="1">
      <c r="A17" s="598" t="s">
        <v>0</v>
      </c>
      <c r="B17" s="599"/>
      <c r="C17" s="599"/>
      <c r="D17" s="599"/>
      <c r="E17" s="599"/>
      <c r="F17" s="600"/>
      <c r="G17" s="120">
        <f t="shared" ref="G17:AE17" si="2">IF(OR(G7="",COUNTIF(G9:G16,"&gt;"&amp;G7)&gt;0),"H",SUM(G9:G16))</f>
        <v>72.5</v>
      </c>
      <c r="H17" s="120">
        <f t="shared" si="2"/>
        <v>38</v>
      </c>
      <c r="I17" s="120">
        <f t="shared" si="2"/>
        <v>47</v>
      </c>
      <c r="J17" s="120">
        <f t="shared" si="2"/>
        <v>80</v>
      </c>
      <c r="K17" s="120">
        <f t="shared" si="2"/>
        <v>42.599999999999994</v>
      </c>
      <c r="L17" s="120">
        <f t="shared" si="2"/>
        <v>22.75</v>
      </c>
      <c r="M17" s="120">
        <f t="shared" si="2"/>
        <v>30</v>
      </c>
      <c r="N17" s="120">
        <f t="shared" si="2"/>
        <v>49.5</v>
      </c>
      <c r="O17" s="120">
        <f t="shared" si="2"/>
        <v>48</v>
      </c>
      <c r="P17" s="120">
        <f t="shared" si="2"/>
        <v>31</v>
      </c>
      <c r="Q17" s="120">
        <f t="shared" si="2"/>
        <v>20.5</v>
      </c>
      <c r="R17" s="120">
        <f t="shared" si="2"/>
        <v>60</v>
      </c>
      <c r="S17" s="120">
        <f t="shared" si="2"/>
        <v>97</v>
      </c>
      <c r="T17" s="120">
        <f t="shared" si="2"/>
        <v>44.5</v>
      </c>
      <c r="U17" s="120" t="str">
        <f t="shared" si="2"/>
        <v>H</v>
      </c>
      <c r="V17" s="120" t="str">
        <f t="shared" si="2"/>
        <v>H</v>
      </c>
      <c r="W17" s="120" t="str">
        <f t="shared" si="2"/>
        <v>H</v>
      </c>
      <c r="X17" s="120" t="str">
        <f t="shared" si="2"/>
        <v>H</v>
      </c>
      <c r="Y17" s="120" t="str">
        <f t="shared" si="2"/>
        <v>H</v>
      </c>
      <c r="Z17" s="120" t="str">
        <f t="shared" si="2"/>
        <v>H</v>
      </c>
      <c r="AA17" s="120" t="str">
        <f t="shared" si="2"/>
        <v>H</v>
      </c>
      <c r="AB17" s="120" t="str">
        <f t="shared" si="2"/>
        <v>H</v>
      </c>
      <c r="AC17" s="120" t="str">
        <f t="shared" si="2"/>
        <v>H</v>
      </c>
      <c r="AD17" s="120" t="str">
        <f t="shared" si="2"/>
        <v>H</v>
      </c>
      <c r="AE17" s="120" t="str">
        <f t="shared" si="2"/>
        <v>H</v>
      </c>
      <c r="AF17" s="55">
        <f>IF(SUM(G17:AE17)=SUM(AF9:AF16),SUM(G17:AE17),"hata var")</f>
        <v>683.35</v>
      </c>
      <c r="AG17" s="121">
        <f>ROUND(AF17,0)</f>
        <v>683</v>
      </c>
      <c r="AH17" s="17"/>
    </row>
    <row r="18" spans="1:34" ht="14.25">
      <c r="A18" s="598" t="s">
        <v>2</v>
      </c>
      <c r="B18" s="599"/>
      <c r="C18" s="599"/>
      <c r="D18" s="599"/>
      <c r="E18" s="599"/>
      <c r="F18" s="600"/>
      <c r="G18" s="210">
        <f t="shared" ref="G18:AE18" si="3">IF(COUNTBLANK(G9:G16)=ROWS(G9:G16)," ",AVERAGE(G9:G16)*10)</f>
        <v>90.625</v>
      </c>
      <c r="H18" s="210">
        <f t="shared" si="3"/>
        <v>47.5</v>
      </c>
      <c r="I18" s="210">
        <f t="shared" si="3"/>
        <v>58.75</v>
      </c>
      <c r="J18" s="210">
        <f t="shared" si="3"/>
        <v>100</v>
      </c>
      <c r="K18" s="210">
        <f t="shared" si="3"/>
        <v>53.249999999999993</v>
      </c>
      <c r="L18" s="210">
        <f t="shared" si="3"/>
        <v>28.4375</v>
      </c>
      <c r="M18" s="210">
        <f t="shared" si="3"/>
        <v>37.5</v>
      </c>
      <c r="N18" s="210">
        <f t="shared" si="3"/>
        <v>61.875</v>
      </c>
      <c r="O18" s="210">
        <f t="shared" si="3"/>
        <v>60</v>
      </c>
      <c r="P18" s="210">
        <f t="shared" si="3"/>
        <v>38.75</v>
      </c>
      <c r="Q18" s="210">
        <f t="shared" si="3"/>
        <v>25.625</v>
      </c>
      <c r="R18" s="210">
        <f t="shared" si="3"/>
        <v>75</v>
      </c>
      <c r="S18" s="210">
        <f t="shared" si="3"/>
        <v>121.25</v>
      </c>
      <c r="T18" s="210">
        <f t="shared" si="3"/>
        <v>55.625</v>
      </c>
      <c r="U18" s="210" t="str">
        <f t="shared" si="3"/>
        <v xml:space="preserve"> </v>
      </c>
      <c r="V18" s="210" t="str">
        <f t="shared" si="3"/>
        <v xml:space="preserve"> </v>
      </c>
      <c r="W18" s="210" t="str">
        <f t="shared" si="3"/>
        <v xml:space="preserve"> </v>
      </c>
      <c r="X18" s="210" t="str">
        <f t="shared" si="3"/>
        <v xml:space="preserve"> </v>
      </c>
      <c r="Y18" s="210" t="str">
        <f t="shared" si="3"/>
        <v xml:space="preserve"> </v>
      </c>
      <c r="Z18" s="210" t="str">
        <f t="shared" si="3"/>
        <v xml:space="preserve"> </v>
      </c>
      <c r="AA18" s="210" t="str">
        <f t="shared" si="3"/>
        <v xml:space="preserve"> </v>
      </c>
      <c r="AB18" s="210" t="str">
        <f t="shared" si="3"/>
        <v xml:space="preserve"> </v>
      </c>
      <c r="AC18" s="210" t="str">
        <f t="shared" si="3"/>
        <v xml:space="preserve"> </v>
      </c>
      <c r="AD18" s="210" t="str">
        <f t="shared" si="3"/>
        <v xml:space="preserve"> </v>
      </c>
      <c r="AE18" s="210" t="str">
        <f t="shared" si="3"/>
        <v xml:space="preserve"> </v>
      </c>
      <c r="AF18" s="209">
        <f>IF(OR(G18="0",G18=""),"0",ROUND(AVERAGE(G18:AE18),1))</f>
        <v>61</v>
      </c>
      <c r="AG18" s="208">
        <f>AF18</f>
        <v>61</v>
      </c>
      <c r="AH18" s="17"/>
    </row>
    <row r="19" spans="1:34" s="29" customFormat="1" ht="13.5">
      <c r="A19" s="601" t="s">
        <v>101</v>
      </c>
      <c r="B19" s="602"/>
      <c r="C19" s="602"/>
      <c r="D19" s="602"/>
      <c r="E19" s="602"/>
      <c r="F19" s="603"/>
      <c r="G19" s="182">
        <f t="shared" ref="G19:AE19" si="4">IF(COUNTBLANK(G9:G16)=ROWS(G9:G16)," ",AVERAGE(G9:G16))</f>
        <v>9.0625</v>
      </c>
      <c r="H19" s="183">
        <f t="shared" si="4"/>
        <v>4.75</v>
      </c>
      <c r="I19" s="183">
        <f t="shared" si="4"/>
        <v>5.875</v>
      </c>
      <c r="J19" s="183">
        <f t="shared" si="4"/>
        <v>10</v>
      </c>
      <c r="K19" s="183">
        <f t="shared" si="4"/>
        <v>5.3249999999999993</v>
      </c>
      <c r="L19" s="183">
        <f t="shared" si="4"/>
        <v>2.84375</v>
      </c>
      <c r="M19" s="183">
        <f t="shared" si="4"/>
        <v>3.75</v>
      </c>
      <c r="N19" s="183">
        <f t="shared" si="4"/>
        <v>6.1875</v>
      </c>
      <c r="O19" s="183">
        <f t="shared" si="4"/>
        <v>6</v>
      </c>
      <c r="P19" s="183">
        <f t="shared" si="4"/>
        <v>3.875</v>
      </c>
      <c r="Q19" s="183">
        <f t="shared" si="4"/>
        <v>2.5625</v>
      </c>
      <c r="R19" s="184">
        <f t="shared" si="4"/>
        <v>7.5</v>
      </c>
      <c r="S19" s="183">
        <f t="shared" si="4"/>
        <v>12.125</v>
      </c>
      <c r="T19" s="183">
        <f t="shared" si="4"/>
        <v>5.5625</v>
      </c>
      <c r="U19" s="183" t="str">
        <f t="shared" si="4"/>
        <v xml:space="preserve"> </v>
      </c>
      <c r="V19" s="183" t="str">
        <f t="shared" si="4"/>
        <v xml:space="preserve"> </v>
      </c>
      <c r="W19" s="183" t="str">
        <f t="shared" si="4"/>
        <v xml:space="preserve"> </v>
      </c>
      <c r="X19" s="183" t="str">
        <f t="shared" si="4"/>
        <v xml:space="preserve"> </v>
      </c>
      <c r="Y19" s="183" t="str">
        <f t="shared" si="4"/>
        <v xml:space="preserve"> </v>
      </c>
      <c r="Z19" s="183" t="str">
        <f t="shared" si="4"/>
        <v xml:space="preserve"> </v>
      </c>
      <c r="AA19" s="183" t="str">
        <f t="shared" si="4"/>
        <v xml:space="preserve"> </v>
      </c>
      <c r="AB19" s="183" t="str">
        <f t="shared" si="4"/>
        <v xml:space="preserve"> </v>
      </c>
      <c r="AC19" s="183" t="str">
        <f t="shared" si="4"/>
        <v xml:space="preserve"> </v>
      </c>
      <c r="AD19" s="183" t="str">
        <f t="shared" si="4"/>
        <v xml:space="preserve"> </v>
      </c>
      <c r="AE19" s="183" t="str">
        <f t="shared" si="4"/>
        <v xml:space="preserve"> </v>
      </c>
      <c r="AF19" s="149">
        <f>IF(COUNTIF(AF9:AF16," ")=ROWS(AF9:AF16)," ",AVERAGE(AF9:AF16))</f>
        <v>85.418750000000003</v>
      </c>
      <c r="AG19" s="150">
        <f>IF(COUNTIF(AG9:AG16," ")=ROWS(AG9:AG16)," ",AVERAGE(AG9:AG16))</f>
        <v>85.5</v>
      </c>
    </row>
    <row r="20" spans="1:34" s="29" customFormat="1">
      <c r="A20" s="604" t="s">
        <v>114</v>
      </c>
      <c r="B20" s="605"/>
      <c r="C20" s="605"/>
      <c r="D20" s="605"/>
      <c r="E20" s="605"/>
      <c r="F20" s="606"/>
      <c r="G20" s="185">
        <f t="shared" ref="G20:AE20" si="5">IF(COUNTBLANK(G9:G16)=ROWS(G9:G16)," ",IF(COUNTIF(G9:G16,G7:G7)=0,"YOK",COUNTIF(G9:G16,G7)))</f>
        <v>3</v>
      </c>
      <c r="H20" s="186" t="str">
        <f t="shared" si="5"/>
        <v>YOK</v>
      </c>
      <c r="I20" s="186">
        <f t="shared" si="5"/>
        <v>7</v>
      </c>
      <c r="J20" s="186">
        <f t="shared" si="5"/>
        <v>8</v>
      </c>
      <c r="K20" s="186">
        <f t="shared" si="5"/>
        <v>4</v>
      </c>
      <c r="L20" s="186">
        <f t="shared" si="5"/>
        <v>1</v>
      </c>
      <c r="M20" s="186">
        <f t="shared" si="5"/>
        <v>5</v>
      </c>
      <c r="N20" s="186">
        <f t="shared" si="5"/>
        <v>3</v>
      </c>
      <c r="O20" s="186">
        <f t="shared" si="5"/>
        <v>8</v>
      </c>
      <c r="P20" s="186">
        <f t="shared" si="5"/>
        <v>7</v>
      </c>
      <c r="Q20" s="186">
        <f t="shared" si="5"/>
        <v>4</v>
      </c>
      <c r="R20" s="185">
        <f t="shared" si="5"/>
        <v>7</v>
      </c>
      <c r="S20" s="186">
        <f t="shared" si="5"/>
        <v>1</v>
      </c>
      <c r="T20" s="186" t="str">
        <f t="shared" si="5"/>
        <v>YOK</v>
      </c>
      <c r="U20" s="186" t="str">
        <f t="shared" si="5"/>
        <v xml:space="preserve"> </v>
      </c>
      <c r="V20" s="186" t="str">
        <f t="shared" si="5"/>
        <v xml:space="preserve"> </v>
      </c>
      <c r="W20" s="186" t="str">
        <f t="shared" si="5"/>
        <v xml:space="preserve"> </v>
      </c>
      <c r="X20" s="186" t="str">
        <f t="shared" si="5"/>
        <v xml:space="preserve"> </v>
      </c>
      <c r="Y20" s="186" t="str">
        <f t="shared" si="5"/>
        <v xml:space="preserve"> </v>
      </c>
      <c r="Z20" s="186" t="str">
        <f t="shared" si="5"/>
        <v xml:space="preserve"> </v>
      </c>
      <c r="AA20" s="186" t="str">
        <f t="shared" si="5"/>
        <v xml:space="preserve"> </v>
      </c>
      <c r="AB20" s="186" t="str">
        <f t="shared" si="5"/>
        <v xml:space="preserve"> </v>
      </c>
      <c r="AC20" s="186" t="str">
        <f t="shared" si="5"/>
        <v xml:space="preserve"> </v>
      </c>
      <c r="AD20" s="186" t="str">
        <f t="shared" si="5"/>
        <v xml:space="preserve"> </v>
      </c>
      <c r="AE20" s="186" t="str">
        <f t="shared" si="5"/>
        <v xml:space="preserve"> </v>
      </c>
      <c r="AF20" s="574"/>
      <c r="AG20" s="576"/>
    </row>
    <row r="21" spans="1:34" s="29" customFormat="1" ht="13.5">
      <c r="A21" s="578" t="s">
        <v>115</v>
      </c>
      <c r="B21" s="579"/>
      <c r="C21" s="579"/>
      <c r="D21" s="579"/>
      <c r="E21" s="579"/>
      <c r="F21" s="580"/>
      <c r="G21" s="188" t="str">
        <f t="shared" ref="G21:AE21" si="6">IF(COUNTBLANK(G9:G16)=ROWS(G9:G16)," ",IF(COUNTIF(G9:G16,0)=0,"YOK",COUNTIF(G9:G16,0)))</f>
        <v>YOK</v>
      </c>
      <c r="H21" s="189" t="str">
        <f t="shared" si="6"/>
        <v>YOK</v>
      </c>
      <c r="I21" s="189" t="str">
        <f t="shared" si="6"/>
        <v>YOK</v>
      </c>
      <c r="J21" s="189" t="str">
        <f t="shared" si="6"/>
        <v>YOK</v>
      </c>
      <c r="K21" s="189" t="str">
        <f t="shared" si="6"/>
        <v>YOK</v>
      </c>
      <c r="L21" s="189" t="str">
        <f t="shared" si="6"/>
        <v>YOK</v>
      </c>
      <c r="M21" s="189" t="str">
        <f t="shared" si="6"/>
        <v>YOK</v>
      </c>
      <c r="N21" s="189" t="str">
        <f t="shared" si="6"/>
        <v>YOK</v>
      </c>
      <c r="O21" s="189" t="str">
        <f t="shared" si="6"/>
        <v>YOK</v>
      </c>
      <c r="P21" s="189" t="str">
        <f t="shared" si="6"/>
        <v>YOK</v>
      </c>
      <c r="Q21" s="189">
        <f t="shared" si="6"/>
        <v>2</v>
      </c>
      <c r="R21" s="190" t="str">
        <f t="shared" si="6"/>
        <v>YOK</v>
      </c>
      <c r="S21" s="189" t="str">
        <f t="shared" si="6"/>
        <v>YOK</v>
      </c>
      <c r="T21" s="189" t="str">
        <f t="shared" si="6"/>
        <v>YOK</v>
      </c>
      <c r="U21" s="189" t="str">
        <f t="shared" si="6"/>
        <v xml:space="preserve"> </v>
      </c>
      <c r="V21" s="189" t="str">
        <f t="shared" si="6"/>
        <v xml:space="preserve"> </v>
      </c>
      <c r="W21" s="189" t="str">
        <f t="shared" si="6"/>
        <v xml:space="preserve"> </v>
      </c>
      <c r="X21" s="189" t="str">
        <f t="shared" si="6"/>
        <v xml:space="preserve"> </v>
      </c>
      <c r="Y21" s="189" t="str">
        <f t="shared" si="6"/>
        <v xml:space="preserve"> </v>
      </c>
      <c r="Z21" s="189" t="str">
        <f t="shared" si="6"/>
        <v xml:space="preserve"> </v>
      </c>
      <c r="AA21" s="189" t="str">
        <f t="shared" si="6"/>
        <v xml:space="preserve"> </v>
      </c>
      <c r="AB21" s="189" t="str">
        <f t="shared" si="6"/>
        <v xml:space="preserve"> </v>
      </c>
      <c r="AC21" s="189" t="str">
        <f t="shared" si="6"/>
        <v xml:space="preserve"> </v>
      </c>
      <c r="AD21" s="189" t="str">
        <f t="shared" si="6"/>
        <v xml:space="preserve"> </v>
      </c>
      <c r="AE21" s="189" t="str">
        <f t="shared" si="6"/>
        <v xml:space="preserve"> </v>
      </c>
      <c r="AF21" s="575"/>
      <c r="AG21" s="577"/>
    </row>
    <row r="22" spans="1:34" s="29" customFormat="1" ht="6" customHeight="1">
      <c r="A22" s="30"/>
      <c r="B22" s="30"/>
      <c r="C22" s="30"/>
      <c r="D22" s="30"/>
      <c r="E22" s="30"/>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7"/>
      <c r="AE22" s="148"/>
    </row>
    <row r="23" spans="1:34" ht="22.5" customHeight="1">
      <c r="A23" s="581" t="s">
        <v>9</v>
      </c>
      <c r="B23" s="581"/>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17"/>
    </row>
    <row r="24" spans="1:34" ht="7.5" customHeight="1">
      <c r="A24" s="58"/>
      <c r="B24" s="58"/>
      <c r="C24" s="58"/>
      <c r="D24" s="58"/>
      <c r="E24" s="58"/>
      <c r="F24" s="58"/>
      <c r="G24" s="59">
        <v>1</v>
      </c>
      <c r="H24" s="59">
        <v>2</v>
      </c>
      <c r="I24" s="59">
        <v>3</v>
      </c>
      <c r="J24" s="59">
        <v>4</v>
      </c>
      <c r="K24" s="59">
        <v>5</v>
      </c>
      <c r="L24" s="59">
        <v>6</v>
      </c>
      <c r="M24" s="59">
        <v>7</v>
      </c>
      <c r="N24" s="59">
        <v>8</v>
      </c>
      <c r="O24" s="59">
        <v>9</v>
      </c>
      <c r="P24" s="59">
        <v>10</v>
      </c>
      <c r="Q24" s="59">
        <v>11</v>
      </c>
      <c r="R24" s="59">
        <v>12</v>
      </c>
      <c r="S24" s="59">
        <v>13</v>
      </c>
      <c r="T24" s="59">
        <v>14</v>
      </c>
      <c r="U24" s="59">
        <v>15</v>
      </c>
      <c r="V24" s="59">
        <v>16</v>
      </c>
      <c r="W24" s="59">
        <v>17</v>
      </c>
      <c r="X24" s="59">
        <v>18</v>
      </c>
      <c r="Y24" s="59">
        <v>19</v>
      </c>
      <c r="Z24" s="59">
        <v>20</v>
      </c>
      <c r="AA24" s="59">
        <v>21</v>
      </c>
      <c r="AB24" s="59">
        <v>22</v>
      </c>
      <c r="AC24" s="59">
        <v>23</v>
      </c>
      <c r="AD24" s="59">
        <v>24</v>
      </c>
      <c r="AE24" s="59">
        <v>25</v>
      </c>
      <c r="AF24" s="59"/>
      <c r="AG24" s="59"/>
      <c r="AH24" s="65"/>
    </row>
    <row r="25" spans="1:34" ht="15" customHeight="1">
      <c r="A25" s="60"/>
      <c r="B25" s="61"/>
      <c r="C25" s="61"/>
      <c r="D25" s="61" t="s">
        <v>7</v>
      </c>
      <c r="E25" s="61"/>
      <c r="F25" s="61"/>
      <c r="G25" s="62">
        <f>IF(OR(G17="",G17="H"),0,100)</f>
        <v>100</v>
      </c>
      <c r="H25" s="62">
        <f t="shared" ref="H25:AE25" si="7">IF(OR(H17="",H17="H"),0,100)</f>
        <v>100</v>
      </c>
      <c r="I25" s="62">
        <f t="shared" si="7"/>
        <v>100</v>
      </c>
      <c r="J25" s="62">
        <f t="shared" si="7"/>
        <v>100</v>
      </c>
      <c r="K25" s="62">
        <f t="shared" si="7"/>
        <v>100</v>
      </c>
      <c r="L25" s="62">
        <f t="shared" si="7"/>
        <v>100</v>
      </c>
      <c r="M25" s="62">
        <f t="shared" si="7"/>
        <v>100</v>
      </c>
      <c r="N25" s="62">
        <f t="shared" si="7"/>
        <v>100</v>
      </c>
      <c r="O25" s="62">
        <f t="shared" si="7"/>
        <v>100</v>
      </c>
      <c r="P25" s="62">
        <f t="shared" si="7"/>
        <v>100</v>
      </c>
      <c r="Q25" s="62">
        <f t="shared" si="7"/>
        <v>100</v>
      </c>
      <c r="R25" s="62" t="e">
        <f>IF(OR(#REF!="",#REF!="H"),0,100)</f>
        <v>#REF!</v>
      </c>
      <c r="S25" s="62">
        <f t="shared" si="7"/>
        <v>100</v>
      </c>
      <c r="T25" s="62">
        <f t="shared" si="7"/>
        <v>100</v>
      </c>
      <c r="U25" s="62">
        <f t="shared" si="7"/>
        <v>0</v>
      </c>
      <c r="V25" s="62">
        <f t="shared" si="7"/>
        <v>0</v>
      </c>
      <c r="W25" s="62">
        <f t="shared" si="7"/>
        <v>0</v>
      </c>
      <c r="X25" s="62">
        <f t="shared" si="7"/>
        <v>0</v>
      </c>
      <c r="Y25" s="62">
        <f t="shared" si="7"/>
        <v>0</v>
      </c>
      <c r="Z25" s="62">
        <f t="shared" si="7"/>
        <v>0</v>
      </c>
      <c r="AA25" s="62">
        <f t="shared" si="7"/>
        <v>0</v>
      </c>
      <c r="AB25" s="62">
        <f t="shared" si="7"/>
        <v>0</v>
      </c>
      <c r="AC25" s="62">
        <f t="shared" si="7"/>
        <v>0</v>
      </c>
      <c r="AD25" s="62">
        <f t="shared" si="7"/>
        <v>0</v>
      </c>
      <c r="AE25" s="62">
        <f t="shared" si="7"/>
        <v>0</v>
      </c>
      <c r="AF25" s="62"/>
      <c r="AG25" s="62"/>
      <c r="AH25" s="73"/>
    </row>
    <row r="26" spans="1:34" ht="14.25" customHeight="1">
      <c r="A26" s="60"/>
      <c r="B26" s="63"/>
      <c r="C26" s="63"/>
      <c r="D26" s="63" t="s">
        <v>8</v>
      </c>
      <c r="E26" s="63"/>
      <c r="F26" s="63"/>
      <c r="G26" s="64">
        <f t="shared" ref="G26:AE26" si="8">IF(G18="",0,G18)</f>
        <v>90.625</v>
      </c>
      <c r="H26" s="64">
        <f t="shared" si="8"/>
        <v>47.5</v>
      </c>
      <c r="I26" s="64">
        <f t="shared" si="8"/>
        <v>58.75</v>
      </c>
      <c r="J26" s="64">
        <f t="shared" si="8"/>
        <v>100</v>
      </c>
      <c r="K26" s="64">
        <f t="shared" si="8"/>
        <v>53.249999999999993</v>
      </c>
      <c r="L26" s="64">
        <f t="shared" si="8"/>
        <v>28.4375</v>
      </c>
      <c r="M26" s="64">
        <f t="shared" si="8"/>
        <v>37.5</v>
      </c>
      <c r="N26" s="64">
        <f t="shared" si="8"/>
        <v>61.875</v>
      </c>
      <c r="O26" s="64">
        <f t="shared" si="8"/>
        <v>60</v>
      </c>
      <c r="P26" s="64">
        <f t="shared" si="8"/>
        <v>38.75</v>
      </c>
      <c r="Q26" s="64">
        <f t="shared" si="8"/>
        <v>25.625</v>
      </c>
      <c r="R26" s="64" t="e">
        <f>IF(#REF!="",0,#REF!)</f>
        <v>#REF!</v>
      </c>
      <c r="S26" s="64">
        <f t="shared" si="8"/>
        <v>121.25</v>
      </c>
      <c r="T26" s="64">
        <f t="shared" si="8"/>
        <v>55.625</v>
      </c>
      <c r="U26" s="64" t="str">
        <f t="shared" si="8"/>
        <v xml:space="preserve"> </v>
      </c>
      <c r="V26" s="64" t="str">
        <f t="shared" si="8"/>
        <v xml:space="preserve"> </v>
      </c>
      <c r="W26" s="64" t="str">
        <f t="shared" si="8"/>
        <v xml:space="preserve"> </v>
      </c>
      <c r="X26" s="64" t="str">
        <f t="shared" si="8"/>
        <v xml:space="preserve"> </v>
      </c>
      <c r="Y26" s="64" t="str">
        <f t="shared" si="8"/>
        <v xml:space="preserve"> </v>
      </c>
      <c r="Z26" s="64" t="str">
        <f t="shared" si="8"/>
        <v xml:space="preserve"> </v>
      </c>
      <c r="AA26" s="64" t="str">
        <f t="shared" si="8"/>
        <v xml:space="preserve"> </v>
      </c>
      <c r="AB26" s="64" t="str">
        <f t="shared" si="8"/>
        <v xml:space="preserve"> </v>
      </c>
      <c r="AC26" s="64" t="str">
        <f t="shared" si="8"/>
        <v xml:space="preserve"> </v>
      </c>
      <c r="AD26" s="64" t="str">
        <f t="shared" si="8"/>
        <v xml:space="preserve"> </v>
      </c>
      <c r="AE26" s="64" t="str">
        <f t="shared" si="8"/>
        <v xml:space="preserve"> </v>
      </c>
      <c r="AF26" s="64"/>
      <c r="AG26" s="64"/>
      <c r="AH26" s="74"/>
    </row>
    <row r="27" spans="1:34" ht="14.25" customHeight="1">
      <c r="A27" s="60"/>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28"/>
    </row>
    <row r="28" spans="1:34" s="21" customFormat="1" ht="14.25" customHeight="1">
      <c r="A28" s="24"/>
      <c r="B28" s="25"/>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25"/>
      <c r="AH28" s="1"/>
    </row>
    <row r="29" spans="1:34" s="21" customFormat="1">
      <c r="A29" s="2"/>
      <c r="B29" s="6"/>
      <c r="C29" s="42"/>
      <c r="D29" s="42"/>
      <c r="E29" s="42"/>
      <c r="F29" s="42"/>
      <c r="G29" s="42"/>
      <c r="H29" s="42"/>
      <c r="I29" s="43"/>
      <c r="J29" s="42"/>
      <c r="K29" s="42"/>
      <c r="L29" s="42"/>
      <c r="M29" s="42"/>
      <c r="N29" s="42"/>
      <c r="O29" s="42"/>
      <c r="P29" s="42"/>
      <c r="Q29" s="42"/>
      <c r="R29" s="42"/>
      <c r="S29" s="42"/>
      <c r="T29" s="42"/>
      <c r="U29" s="42"/>
      <c r="V29" s="42"/>
      <c r="W29" s="42"/>
      <c r="X29" s="42"/>
      <c r="Y29" s="42"/>
      <c r="Z29" s="42"/>
      <c r="AA29" s="42"/>
      <c r="AB29" s="42"/>
      <c r="AC29" s="42"/>
      <c r="AD29" s="42"/>
      <c r="AE29" s="42"/>
      <c r="AF29" s="42"/>
      <c r="AG29" s="6"/>
      <c r="AH29" s="22"/>
    </row>
    <row r="30" spans="1:34" s="21" customFormat="1">
      <c r="A30" s="2"/>
      <c r="B30" s="6"/>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6"/>
      <c r="AH30" s="23"/>
    </row>
    <row r="31" spans="1:34" s="21" customFormat="1">
      <c r="A31" s="2"/>
      <c r="B31" s="6"/>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6"/>
      <c r="AH31" s="23"/>
    </row>
    <row r="32" spans="1:34" s="21" customFormat="1">
      <c r="A32" s="2"/>
      <c r="B32" s="6"/>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6"/>
      <c r="AH32" s="23"/>
    </row>
    <row r="33" spans="1:34" s="21" customFormat="1" ht="9" customHeight="1">
      <c r="A33" s="2"/>
      <c r="B33" s="6"/>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6"/>
      <c r="AH33" s="23"/>
    </row>
    <row r="34" spans="1:34" ht="7.5" customHeight="1">
      <c r="A34" s="127" t="s">
        <v>21</v>
      </c>
      <c r="C34" s="44"/>
      <c r="D34" s="44"/>
      <c r="E34" s="44"/>
      <c r="F34" s="44"/>
      <c r="G34" s="44"/>
      <c r="H34" s="44"/>
      <c r="I34" s="44"/>
      <c r="J34" s="44"/>
      <c r="K34" s="44"/>
      <c r="L34" s="44"/>
      <c r="M34" s="44"/>
      <c r="N34" s="44"/>
      <c r="O34" s="44"/>
      <c r="P34" s="44"/>
      <c r="Q34" s="42"/>
      <c r="R34" s="44"/>
      <c r="S34" s="44"/>
      <c r="T34" s="44"/>
      <c r="U34" s="44"/>
      <c r="V34" s="44"/>
      <c r="W34" s="44"/>
      <c r="X34" s="44"/>
      <c r="Y34" s="44"/>
      <c r="Z34" s="44"/>
      <c r="AA34" s="44"/>
      <c r="AB34" s="44"/>
      <c r="AC34" s="46"/>
      <c r="AD34" s="46"/>
      <c r="AE34" s="46"/>
      <c r="AF34" s="46"/>
      <c r="AG34" s="27"/>
      <c r="AH34" s="47"/>
    </row>
    <row r="35" spans="1:34" ht="4.5" customHeight="1">
      <c r="A35" s="45"/>
      <c r="C35" s="44"/>
      <c r="D35" s="44"/>
      <c r="E35" s="44"/>
      <c r="F35" s="44"/>
      <c r="G35" s="44"/>
      <c r="H35" s="44"/>
      <c r="I35" s="44"/>
      <c r="J35" s="44"/>
      <c r="K35" s="44"/>
      <c r="L35" s="44"/>
      <c r="M35" s="44"/>
      <c r="N35" s="44"/>
      <c r="O35" s="44"/>
      <c r="P35" s="44"/>
      <c r="Q35" s="42"/>
      <c r="R35" s="44"/>
      <c r="S35" s="44"/>
      <c r="T35" s="44"/>
      <c r="U35" s="44"/>
      <c r="V35" s="44"/>
      <c r="W35" s="44"/>
      <c r="X35" s="44"/>
      <c r="Y35" s="44"/>
      <c r="Z35" s="44"/>
      <c r="AA35" s="44"/>
      <c r="AB35" s="44"/>
      <c r="AC35" s="46"/>
      <c r="AD35" s="46"/>
      <c r="AE35" s="46"/>
      <c r="AF35" s="46"/>
      <c r="AG35" s="27"/>
      <c r="AH35" s="47"/>
    </row>
    <row r="36" spans="1:34" ht="15">
      <c r="A36" s="66" t="s">
        <v>35</v>
      </c>
      <c r="B36" s="72"/>
      <c r="C36" s="72"/>
      <c r="D36" s="72"/>
      <c r="E36" s="72"/>
      <c r="F36" s="128" t="s">
        <v>75</v>
      </c>
      <c r="G36" s="582">
        <f>COUNTA(G9:G16)</f>
        <v>8</v>
      </c>
      <c r="H36" s="583"/>
      <c r="I36" s="80"/>
      <c r="J36" s="80"/>
      <c r="K36" s="584" t="s">
        <v>98</v>
      </c>
      <c r="L36" s="585"/>
      <c r="M36" s="585"/>
      <c r="N36" s="585"/>
      <c r="O36" s="585"/>
      <c r="P36" s="585"/>
      <c r="Q36" s="585"/>
      <c r="R36" s="585"/>
      <c r="S36" s="585"/>
      <c r="T36" s="585"/>
      <c r="U36" s="585"/>
      <c r="V36" s="586"/>
      <c r="W36" s="106"/>
      <c r="X36" s="107"/>
      <c r="Y36" s="108" t="s">
        <v>17</v>
      </c>
      <c r="Z36" s="587" t="s">
        <v>104</v>
      </c>
      <c r="AA36" s="588"/>
      <c r="AB36" s="588"/>
      <c r="AC36" s="588"/>
      <c r="AD36" s="588"/>
      <c r="AE36" s="589"/>
      <c r="AG36" s="27"/>
      <c r="AH36" s="47"/>
    </row>
    <row r="37" spans="1:34" ht="14.25">
      <c r="A37" s="67" t="s">
        <v>39</v>
      </c>
      <c r="B37" s="71"/>
      <c r="C37" s="71"/>
      <c r="D37" s="71"/>
      <c r="E37" s="71"/>
      <c r="F37" s="129" t="s">
        <v>75</v>
      </c>
      <c r="G37" s="568">
        <f>COUNTA(D9:D16)-COUNTA(G9:G16)</f>
        <v>0</v>
      </c>
      <c r="H37" s="569"/>
      <c r="I37" s="20"/>
      <c r="J37" s="31"/>
      <c r="K37" s="596" t="s">
        <v>29</v>
      </c>
      <c r="L37" s="597"/>
      <c r="M37" s="597"/>
      <c r="N37" s="597"/>
      <c r="O37" s="597"/>
      <c r="P37" s="597"/>
      <c r="Q37" s="597"/>
      <c r="R37" s="597"/>
      <c r="S37" s="566" t="s">
        <v>90</v>
      </c>
      <c r="T37" s="566"/>
      <c r="U37" s="566" t="s">
        <v>30</v>
      </c>
      <c r="V37" s="567"/>
      <c r="W37" s="106"/>
      <c r="X37" s="107"/>
      <c r="Y37" s="65" t="e">
        <f>IF(G40=": -","0",COUNTIF(AF9:AF16,"&gt;=50")*100/G36)</f>
        <v>#REF!</v>
      </c>
      <c r="Z37" s="137" t="s">
        <v>18</v>
      </c>
      <c r="AA37" s="138"/>
      <c r="AB37" s="138"/>
      <c r="AC37" s="139" t="e">
        <f>"%"&amp;ROUND(Y37,0)</f>
        <v>#REF!</v>
      </c>
      <c r="AD37" s="139"/>
      <c r="AE37" s="140"/>
      <c r="AG37" s="27"/>
      <c r="AH37" s="47"/>
    </row>
    <row r="38" spans="1:34" ht="14.25">
      <c r="A38" s="67" t="s">
        <v>10</v>
      </c>
      <c r="B38" s="71"/>
      <c r="C38" s="71"/>
      <c r="D38" s="71"/>
      <c r="E38" s="71"/>
      <c r="F38" s="129" t="s">
        <v>75</v>
      </c>
      <c r="G38" s="568">
        <f>COUNTIF(AF9:AF16,"&gt;=50")</f>
        <v>8</v>
      </c>
      <c r="H38" s="569"/>
      <c r="I38" s="570"/>
      <c r="J38" s="571"/>
      <c r="K38" s="167" t="s">
        <v>100</v>
      </c>
      <c r="L38" s="168"/>
      <c r="M38" s="122" t="s">
        <v>77</v>
      </c>
      <c r="N38" s="122"/>
      <c r="O38" s="123"/>
      <c r="P38" s="124" t="s">
        <v>86</v>
      </c>
      <c r="Q38" s="81"/>
      <c r="R38" s="132" t="s">
        <v>75</v>
      </c>
      <c r="S38" s="133">
        <f>COUNTIF(AF9:AF16,"&lt;50")</f>
        <v>0</v>
      </c>
      <c r="T38" s="111" t="s">
        <v>76</v>
      </c>
      <c r="U38" s="112" t="s">
        <v>74</v>
      </c>
      <c r="V38" s="153">
        <f>IF(S38=" "," ",100*S38/S43)</f>
        <v>0</v>
      </c>
      <c r="W38" s="95"/>
      <c r="X38" s="27"/>
      <c r="Y38" s="65" t="e">
        <f>100-Y37</f>
        <v>#REF!</v>
      </c>
      <c r="Z38" s="34" t="s">
        <v>19</v>
      </c>
      <c r="AA38" s="35"/>
      <c r="AB38" s="35"/>
      <c r="AC38" s="79" t="e">
        <f>"%"&amp;ROUND(Y38,0)</f>
        <v>#REF!</v>
      </c>
      <c r="AD38" s="79"/>
      <c r="AE38" s="39"/>
      <c r="AG38" s="27"/>
      <c r="AH38" s="47"/>
    </row>
    <row r="39" spans="1:34" ht="14.25">
      <c r="A39" s="67" t="s">
        <v>11</v>
      </c>
      <c r="B39" s="71"/>
      <c r="C39" s="71"/>
      <c r="D39" s="71"/>
      <c r="E39" s="71"/>
      <c r="F39" s="129" t="s">
        <v>75</v>
      </c>
      <c r="G39" s="568">
        <f>COUNTIF(AF9:AF16,"&lt;50")</f>
        <v>0</v>
      </c>
      <c r="H39" s="569"/>
      <c r="I39" s="3"/>
      <c r="J39" s="31"/>
      <c r="K39" s="167" t="s">
        <v>78</v>
      </c>
      <c r="L39" s="168"/>
      <c r="M39" s="122" t="s">
        <v>77</v>
      </c>
      <c r="N39" s="122"/>
      <c r="O39" s="123"/>
      <c r="P39" s="124" t="s">
        <v>85</v>
      </c>
      <c r="Q39" s="81"/>
      <c r="R39" s="132" t="s">
        <v>75</v>
      </c>
      <c r="S39" s="133">
        <f>(COUNTIF(AF9:AF16,"&lt;60")-(COUNTIF(AF9:AF16,"&lt;50")))</f>
        <v>0</v>
      </c>
      <c r="T39" s="111" t="s">
        <v>76</v>
      </c>
      <c r="U39" s="112" t="s">
        <v>74</v>
      </c>
      <c r="V39" s="153">
        <f>IF(S39=" "," ",100*S39/S43)</f>
        <v>0</v>
      </c>
      <c r="W39" s="95"/>
      <c r="X39" s="27"/>
      <c r="Y39" s="93"/>
      <c r="Z39" s="40"/>
      <c r="AA39" s="35"/>
      <c r="AB39" s="35"/>
      <c r="AC39" s="35"/>
      <c r="AD39" s="35"/>
      <c r="AE39" s="39"/>
      <c r="AG39" s="27"/>
      <c r="AH39" s="47"/>
    </row>
    <row r="40" spans="1:34" ht="14.25" customHeight="1">
      <c r="A40" s="77" t="s">
        <v>107</v>
      </c>
      <c r="B40" s="78"/>
      <c r="C40" s="78"/>
      <c r="D40" s="78"/>
      <c r="E40" s="78"/>
      <c r="F40" s="130" t="s">
        <v>75</v>
      </c>
      <c r="G40" s="590" t="e">
        <f>IF(#REF!="","-",COUNTIF(AF9:AF16,"&gt;=50")/M3)</f>
        <v>#REF!</v>
      </c>
      <c r="H40" s="591"/>
      <c r="I40" s="3"/>
      <c r="J40" s="56"/>
      <c r="K40" s="167" t="s">
        <v>79</v>
      </c>
      <c r="L40" s="168"/>
      <c r="M40" s="122" t="s">
        <v>77</v>
      </c>
      <c r="N40" s="122"/>
      <c r="O40" s="123"/>
      <c r="P40" s="124" t="s">
        <v>84</v>
      </c>
      <c r="Q40" s="81"/>
      <c r="R40" s="132" t="s">
        <v>75</v>
      </c>
      <c r="S40" s="133">
        <f>(COUNTIF(AF9:AF16,"&lt;70")-(COUNTIF(AF9:AF16,"&lt;60")))</f>
        <v>0</v>
      </c>
      <c r="T40" s="111" t="s">
        <v>76</v>
      </c>
      <c r="U40" s="112" t="s">
        <v>74</v>
      </c>
      <c r="V40" s="153">
        <f>IF(S40=" "," ",100*S40/S43)</f>
        <v>0</v>
      </c>
      <c r="W40" s="95"/>
      <c r="Y40" s="94"/>
      <c r="Z40" s="36"/>
      <c r="AA40" s="37"/>
      <c r="AB40" s="37"/>
      <c r="AC40" s="37"/>
      <c r="AD40" s="37"/>
      <c r="AE40" s="39"/>
      <c r="AG40" s="27"/>
      <c r="AH40" s="47"/>
    </row>
    <row r="41" spans="1:34" ht="14.25">
      <c r="A41" s="67" t="s">
        <v>15</v>
      </c>
      <c r="B41" s="68"/>
      <c r="C41" s="68"/>
      <c r="D41" s="68"/>
      <c r="E41" s="68"/>
      <c r="F41" s="129" t="s">
        <v>75</v>
      </c>
      <c r="G41" s="592">
        <f>MAX(AG9:AG16)</f>
        <v>94</v>
      </c>
      <c r="H41" s="593"/>
      <c r="I41" s="3"/>
      <c r="J41" s="32"/>
      <c r="K41" s="167" t="s">
        <v>80</v>
      </c>
      <c r="L41" s="168"/>
      <c r="M41" s="122" t="s">
        <v>77</v>
      </c>
      <c r="N41" s="122"/>
      <c r="O41" s="123"/>
      <c r="P41" s="124" t="s">
        <v>83</v>
      </c>
      <c r="Q41" s="81"/>
      <c r="R41" s="132" t="s">
        <v>75</v>
      </c>
      <c r="S41" s="133">
        <f>(COUNTIF(AF9:AF16,"&lt;85")-(COUNTIF(AF9:AF16,"&lt;70")))</f>
        <v>4</v>
      </c>
      <c r="T41" s="111" t="s">
        <v>76</v>
      </c>
      <c r="U41" s="112" t="s">
        <v>74</v>
      </c>
      <c r="V41" s="153">
        <f>IF(S41=" "," ",100*S41/S43)</f>
        <v>50</v>
      </c>
      <c r="W41" s="95"/>
      <c r="Y41" s="18"/>
      <c r="Z41" s="36"/>
      <c r="AA41" s="37"/>
      <c r="AB41" s="37"/>
      <c r="AC41" s="37"/>
      <c r="AD41" s="37"/>
      <c r="AE41" s="38"/>
      <c r="AG41" s="27"/>
      <c r="AH41" s="47"/>
    </row>
    <row r="42" spans="1:34" ht="14.25">
      <c r="A42" s="67" t="s">
        <v>16</v>
      </c>
      <c r="B42" s="68"/>
      <c r="C42" s="68"/>
      <c r="D42" s="68"/>
      <c r="E42" s="68"/>
      <c r="F42" s="129" t="s">
        <v>75</v>
      </c>
      <c r="G42" s="568">
        <f>MIN(AG9:AG16)</f>
        <v>75</v>
      </c>
      <c r="H42" s="569"/>
      <c r="I42" s="3"/>
      <c r="J42" s="32"/>
      <c r="K42" s="167" t="s">
        <v>81</v>
      </c>
      <c r="L42" s="168"/>
      <c r="M42" s="122" t="s">
        <v>77</v>
      </c>
      <c r="N42" s="122"/>
      <c r="O42" s="123"/>
      <c r="P42" s="124" t="s">
        <v>82</v>
      </c>
      <c r="Q42" s="81"/>
      <c r="R42" s="132" t="s">
        <v>75</v>
      </c>
      <c r="S42" s="133">
        <f>(COUNTIF(AF9:AF16,"&lt;101")-(COUNTIF(AF9:AF16,"&lt;85")))</f>
        <v>4</v>
      </c>
      <c r="T42" s="111" t="s">
        <v>76</v>
      </c>
      <c r="U42" s="112" t="s">
        <v>74</v>
      </c>
      <c r="V42" s="153">
        <f>IF(S42=" "," ",100*S42/S43)</f>
        <v>50</v>
      </c>
      <c r="W42" s="95"/>
      <c r="Y42" s="18"/>
      <c r="Z42" s="141"/>
      <c r="AA42" s="136"/>
      <c r="AB42" s="136"/>
      <c r="AC42" s="136"/>
      <c r="AD42" s="136"/>
      <c r="AE42" s="38"/>
      <c r="AG42" s="27"/>
      <c r="AH42" s="47"/>
    </row>
    <row r="43" spans="1:34" ht="13.5">
      <c r="A43" s="69" t="s">
        <v>65</v>
      </c>
      <c r="B43" s="70"/>
      <c r="C43" s="70"/>
      <c r="D43" s="70"/>
      <c r="E43" s="70"/>
      <c r="F43" s="131" t="s">
        <v>75</v>
      </c>
      <c r="G43" s="594">
        <f>IF(AF18="0","0",ROUND(AVERAGE(AG9:AG16),0))</f>
        <v>86</v>
      </c>
      <c r="H43" s="595"/>
      <c r="I43" s="3"/>
      <c r="J43" s="32"/>
      <c r="K43" s="572" t="s">
        <v>31</v>
      </c>
      <c r="L43" s="573"/>
      <c r="M43" s="573"/>
      <c r="N43" s="573"/>
      <c r="O43" s="573"/>
      <c r="P43" s="573"/>
      <c r="Q43" s="573"/>
      <c r="R43" s="134" t="s">
        <v>75</v>
      </c>
      <c r="S43" s="145">
        <f>SUM(S38:S42)</f>
        <v>8</v>
      </c>
      <c r="T43" s="110" t="s">
        <v>76</v>
      </c>
      <c r="U43" s="135" t="s">
        <v>74</v>
      </c>
      <c r="V43" s="154">
        <f>SUM(V39:V42)</f>
        <v>100</v>
      </c>
      <c r="W43" s="96"/>
      <c r="Y43" s="44"/>
      <c r="Z43" s="142"/>
      <c r="AA43" s="143"/>
      <c r="AB43" s="143"/>
      <c r="AC43" s="143"/>
      <c r="AD43" s="143"/>
      <c r="AE43" s="144"/>
      <c r="AF43" s="46"/>
      <c r="AG43" s="27"/>
      <c r="AH43" s="47"/>
    </row>
    <row r="44" spans="1:34" ht="12.75" customHeight="1">
      <c r="A44" s="45"/>
      <c r="C44" s="44"/>
      <c r="D44" s="44"/>
      <c r="E44" s="44"/>
      <c r="F44" s="44"/>
      <c r="G44" s="44"/>
      <c r="H44" s="44"/>
      <c r="I44" s="44"/>
      <c r="J44" s="57"/>
      <c r="K44" s="33"/>
      <c r="L44" s="18"/>
      <c r="M44" s="20"/>
      <c r="N44" s="20"/>
      <c r="O44" s="57"/>
      <c r="P44" s="57"/>
      <c r="Q44" s="41"/>
      <c r="R44" s="57"/>
      <c r="S44" s="57"/>
      <c r="T44" s="57"/>
      <c r="U44" s="97"/>
      <c r="V44" s="44"/>
      <c r="W44" s="44"/>
      <c r="X44" s="44"/>
      <c r="Y44" s="44"/>
      <c r="Z44" s="44"/>
      <c r="AA44" s="44"/>
      <c r="AB44" s="44"/>
      <c r="AC44" s="46"/>
      <c r="AD44" s="46"/>
      <c r="AE44" s="46"/>
      <c r="AF44" s="46"/>
      <c r="AG44" s="27"/>
      <c r="AH44" s="47"/>
    </row>
    <row r="45" spans="1:34" ht="13.5" customHeight="1">
      <c r="A45" s="535" t="s">
        <v>32</v>
      </c>
      <c r="B45" s="536"/>
      <c r="C45" s="536"/>
      <c r="D45" s="536"/>
      <c r="E45" s="536"/>
      <c r="F45" s="536"/>
      <c r="G45" s="536"/>
      <c r="H45" s="536"/>
      <c r="I45" s="536"/>
      <c r="J45" s="536"/>
      <c r="K45" s="536"/>
      <c r="L45" s="536"/>
      <c r="M45" s="536"/>
      <c r="N45" s="536"/>
      <c r="O45" s="536"/>
      <c r="P45" s="536"/>
      <c r="Q45" s="536"/>
      <c r="R45" s="536"/>
      <c r="S45" s="537"/>
      <c r="T45" s="523" t="s">
        <v>12</v>
      </c>
      <c r="U45" s="524"/>
      <c r="V45" s="524"/>
      <c r="W45" s="524"/>
      <c r="X45" s="524"/>
      <c r="Y45" s="524"/>
      <c r="Z45" s="524"/>
      <c r="AA45" s="525"/>
      <c r="AB45" s="523" t="s">
        <v>13</v>
      </c>
      <c r="AC45" s="524"/>
      <c r="AD45" s="524"/>
      <c r="AE45" s="524"/>
      <c r="AF45" s="524"/>
      <c r="AG45" s="525"/>
      <c r="AH45" s="6"/>
    </row>
    <row r="46" spans="1:34" ht="12.75" customHeight="1">
      <c r="A46" s="540" t="s">
        <v>102</v>
      </c>
      <c r="B46" s="541"/>
      <c r="C46" s="541"/>
      <c r="D46" s="541"/>
      <c r="E46" s="541"/>
      <c r="F46" s="541"/>
      <c r="G46" s="541"/>
      <c r="H46" s="541"/>
      <c r="I46" s="541"/>
      <c r="J46" s="541"/>
      <c r="K46" s="541"/>
      <c r="L46" s="541"/>
      <c r="M46" s="541"/>
      <c r="N46" s="541"/>
      <c r="O46" s="541"/>
      <c r="P46" s="541"/>
      <c r="Q46" s="541"/>
      <c r="R46" s="541"/>
      <c r="S46" s="542"/>
      <c r="T46" s="526"/>
      <c r="U46" s="527"/>
      <c r="V46" s="527"/>
      <c r="W46" s="527"/>
      <c r="X46" s="527"/>
      <c r="Y46" s="527"/>
      <c r="Z46" s="527"/>
      <c r="AA46" s="528"/>
      <c r="AB46" s="50"/>
      <c r="AC46" s="48"/>
      <c r="AD46" s="48"/>
      <c r="AE46" s="48"/>
      <c r="AF46" s="48"/>
      <c r="AG46" s="51"/>
      <c r="AH46" s="6"/>
    </row>
    <row r="47" spans="1:34">
      <c r="A47" s="543"/>
      <c r="B47" s="544"/>
      <c r="C47" s="544"/>
      <c r="D47" s="544"/>
      <c r="E47" s="544"/>
      <c r="F47" s="544"/>
      <c r="G47" s="544"/>
      <c r="H47" s="544"/>
      <c r="I47" s="544"/>
      <c r="J47" s="544"/>
      <c r="K47" s="544"/>
      <c r="L47" s="544"/>
      <c r="M47" s="544"/>
      <c r="N47" s="544"/>
      <c r="O47" s="544"/>
      <c r="P47" s="544"/>
      <c r="Q47" s="544"/>
      <c r="R47" s="544"/>
      <c r="S47" s="545"/>
      <c r="T47" s="526"/>
      <c r="U47" s="527"/>
      <c r="V47" s="527"/>
      <c r="W47" s="527"/>
      <c r="X47" s="527"/>
      <c r="Y47" s="527"/>
      <c r="Z47" s="527"/>
      <c r="AA47" s="528"/>
      <c r="AB47" s="53"/>
      <c r="AC47" s="49"/>
      <c r="AD47" s="49"/>
      <c r="AE47" s="49"/>
      <c r="AF47" s="49"/>
      <c r="AG47" s="52"/>
      <c r="AH47" s="6"/>
    </row>
    <row r="48" spans="1:34">
      <c r="A48" s="543"/>
      <c r="B48" s="544"/>
      <c r="C48" s="544"/>
      <c r="D48" s="544"/>
      <c r="E48" s="544"/>
      <c r="F48" s="544"/>
      <c r="G48" s="544"/>
      <c r="H48" s="544"/>
      <c r="I48" s="544"/>
      <c r="J48" s="544"/>
      <c r="K48" s="544"/>
      <c r="L48" s="544"/>
      <c r="M48" s="544"/>
      <c r="N48" s="544"/>
      <c r="O48" s="544"/>
      <c r="P48" s="544"/>
      <c r="Q48" s="544"/>
      <c r="R48" s="544"/>
      <c r="S48" s="545"/>
      <c r="T48" s="526"/>
      <c r="U48" s="527"/>
      <c r="V48" s="527"/>
      <c r="W48" s="527"/>
      <c r="X48" s="527"/>
      <c r="Y48" s="527"/>
      <c r="Z48" s="527"/>
      <c r="AA48" s="528"/>
      <c r="AB48" s="53"/>
      <c r="AC48" s="49"/>
      <c r="AD48" s="49"/>
      <c r="AE48" s="49"/>
      <c r="AF48" s="49"/>
      <c r="AG48" s="52"/>
      <c r="AH48" s="6"/>
    </row>
    <row r="49" spans="1:34">
      <c r="A49" s="543"/>
      <c r="B49" s="544"/>
      <c r="C49" s="544"/>
      <c r="D49" s="544"/>
      <c r="E49" s="544"/>
      <c r="F49" s="544"/>
      <c r="G49" s="544"/>
      <c r="H49" s="544"/>
      <c r="I49" s="544"/>
      <c r="J49" s="544"/>
      <c r="K49" s="544"/>
      <c r="L49" s="544"/>
      <c r="M49" s="544"/>
      <c r="N49" s="544"/>
      <c r="O49" s="544"/>
      <c r="P49" s="544"/>
      <c r="Q49" s="544"/>
      <c r="R49" s="544"/>
      <c r="S49" s="545"/>
      <c r="T49" s="532" t="str">
        <f>Genel!D12</f>
        <v>xxx</v>
      </c>
      <c r="U49" s="533"/>
      <c r="V49" s="533"/>
      <c r="W49" s="533"/>
      <c r="X49" s="533"/>
      <c r="Y49" s="533"/>
      <c r="Z49" s="533"/>
      <c r="AA49" s="534"/>
      <c r="AB49" s="532" t="str">
        <f>Genel!D12</f>
        <v>xxx</v>
      </c>
      <c r="AC49" s="533"/>
      <c r="AD49" s="533"/>
      <c r="AE49" s="533"/>
      <c r="AF49" s="533"/>
      <c r="AG49" s="534"/>
      <c r="AH49" s="6"/>
    </row>
    <row r="50" spans="1:34">
      <c r="A50" s="543"/>
      <c r="B50" s="544"/>
      <c r="C50" s="544"/>
      <c r="D50" s="544"/>
      <c r="E50" s="544"/>
      <c r="F50" s="544"/>
      <c r="G50" s="544"/>
      <c r="H50" s="544"/>
      <c r="I50" s="544"/>
      <c r="J50" s="544"/>
      <c r="K50" s="544"/>
      <c r="L50" s="544"/>
      <c r="M50" s="544"/>
      <c r="N50" s="544"/>
      <c r="O50" s="544"/>
      <c r="P50" s="544"/>
      <c r="Q50" s="544"/>
      <c r="R50" s="544"/>
      <c r="S50" s="545"/>
      <c r="T50" s="514" t="str">
        <f>Genel!D13</f>
        <v>Vefa  Lisesi</v>
      </c>
      <c r="U50" s="515"/>
      <c r="V50" s="515"/>
      <c r="W50" s="515"/>
      <c r="X50" s="515"/>
      <c r="Y50" s="515"/>
      <c r="Z50" s="515"/>
      <c r="AA50" s="516"/>
      <c r="AB50" s="514" t="str">
        <f>Genel!D11</f>
        <v>xxx</v>
      </c>
      <c r="AC50" s="515"/>
      <c r="AD50" s="515"/>
      <c r="AE50" s="515"/>
      <c r="AF50" s="515"/>
      <c r="AG50" s="516"/>
      <c r="AH50" s="6"/>
    </row>
    <row r="51" spans="1:34" ht="18.75" customHeight="1">
      <c r="A51" s="546"/>
      <c r="B51" s="547"/>
      <c r="C51" s="547"/>
      <c r="D51" s="547"/>
      <c r="E51" s="547"/>
      <c r="F51" s="547"/>
      <c r="G51" s="547"/>
      <c r="H51" s="547"/>
      <c r="I51" s="547"/>
      <c r="J51" s="547"/>
      <c r="K51" s="547"/>
      <c r="L51" s="547"/>
      <c r="M51" s="547"/>
      <c r="N51" s="547"/>
      <c r="O51" s="547"/>
      <c r="P51" s="547"/>
      <c r="Q51" s="547"/>
      <c r="R51" s="547"/>
      <c r="S51" s="548"/>
      <c r="T51" s="529" t="str">
        <f>Genel!D14</f>
        <v>2. Yabancı Dil Fransızca Zümresi</v>
      </c>
      <c r="U51" s="530"/>
      <c r="V51" s="530"/>
      <c r="W51" s="530"/>
      <c r="X51" s="530"/>
      <c r="Y51" s="530"/>
      <c r="Z51" s="530"/>
      <c r="AA51" s="531"/>
      <c r="AB51" s="517" t="s">
        <v>14</v>
      </c>
      <c r="AC51" s="518"/>
      <c r="AD51" s="518"/>
      <c r="AE51" s="518"/>
      <c r="AF51" s="518"/>
      <c r="AG51" s="519"/>
      <c r="AH51" s="6"/>
    </row>
    <row r="52" spans="1:34" ht="9" customHeight="1">
      <c r="AH52" s="6"/>
    </row>
  </sheetData>
  <sheetProtection formatCells="0" formatColumns="0" formatRows="0" insertColumns="0" insertRows="0" insertHyperlinks="0" deleteColumns="0" deleteRows="0" sort="0" autoFilter="0" pivotTables="0"/>
  <mergeCells count="52">
    <mergeCell ref="A1:AH1"/>
    <mergeCell ref="A6:F6"/>
    <mergeCell ref="AF6:AG6"/>
    <mergeCell ref="A7:F7"/>
    <mergeCell ref="A8:B8"/>
    <mergeCell ref="D3:E3"/>
    <mergeCell ref="N3:R3"/>
    <mergeCell ref="V3:X3"/>
    <mergeCell ref="A14:B14"/>
    <mergeCell ref="A13:B13"/>
    <mergeCell ref="A11:B11"/>
    <mergeCell ref="A12:B12"/>
    <mergeCell ref="A9:B9"/>
    <mergeCell ref="A10:B10"/>
    <mergeCell ref="A17:F17"/>
    <mergeCell ref="A18:F18"/>
    <mergeCell ref="A19:F19"/>
    <mergeCell ref="A20:F20"/>
    <mergeCell ref="A15:B15"/>
    <mergeCell ref="A16:B16"/>
    <mergeCell ref="K43:Q43"/>
    <mergeCell ref="AF20:AF21"/>
    <mergeCell ref="AG20:AG21"/>
    <mergeCell ref="A21:F21"/>
    <mergeCell ref="A23:AG23"/>
    <mergeCell ref="G36:H36"/>
    <mergeCell ref="K36:V36"/>
    <mergeCell ref="Z36:AE36"/>
    <mergeCell ref="G39:H39"/>
    <mergeCell ref="G40:H40"/>
    <mergeCell ref="G41:H41"/>
    <mergeCell ref="G42:H42"/>
    <mergeCell ref="G43:H43"/>
    <mergeCell ref="G37:H37"/>
    <mergeCell ref="K37:R37"/>
    <mergeCell ref="S37:T37"/>
    <mergeCell ref="U37:V37"/>
    <mergeCell ref="G38:H38"/>
    <mergeCell ref="I38:J38"/>
    <mergeCell ref="T51:AA51"/>
    <mergeCell ref="AB51:AG51"/>
    <mergeCell ref="T45:AA45"/>
    <mergeCell ref="AB45:AG45"/>
    <mergeCell ref="A46:S51"/>
    <mergeCell ref="T46:AA46"/>
    <mergeCell ref="T47:AA47"/>
    <mergeCell ref="T48:AA48"/>
    <mergeCell ref="T49:AA49"/>
    <mergeCell ref="AB49:AG49"/>
    <mergeCell ref="T50:AA50"/>
    <mergeCell ref="AB50:AG50"/>
    <mergeCell ref="A45:S45"/>
  </mergeCells>
  <dataValidations disablePrompts="1" count="2">
    <dataValidation type="decimal" allowBlank="1" showInputMessage="1" showErrorMessage="1" errorTitle="Değer fazlası ahatası" error="10'dan fazla bir değer girişi yaptınız." sqref="G7:AE7">
      <formula1>0</formula1>
      <formula2>50</formula2>
    </dataValidation>
    <dataValidation type="decimal" allowBlank="1" showInputMessage="1" showErrorMessage="1" errorTitle="Yanlış Değer Girişi" error="Puan değerinin üstünde bir not girdiniz." sqref="G9:Q16 S9:AE16">
      <formula1>0</formula1>
      <formula2>G$7</formula2>
    </dataValidation>
  </dataValidations>
  <printOptions horizontalCentered="1"/>
  <pageMargins left="0.21135265700483091" right="9.5108695652173919E-2" top="0.26" bottom="0.19" header="0.27" footer="0.19685039370078741"/>
  <pageSetup paperSize="9" scale="7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59"/>
  <sheetViews>
    <sheetView zoomScale="82" zoomScaleNormal="82" zoomScalePageLayoutView="69" workbookViewId="0">
      <selection activeCell="V3" sqref="V3:X3"/>
    </sheetView>
  </sheetViews>
  <sheetFormatPr baseColWidth="10" defaultColWidth="9.140625" defaultRowHeight="12.75"/>
  <cols>
    <col min="1" max="1" width="1.5703125" style="3" customWidth="1"/>
    <col min="2" max="2" width="2.28515625" style="19" customWidth="1"/>
    <col min="3" max="3" width="5.28515625" style="19" customWidth="1"/>
    <col min="4" max="4" width="15.140625" style="19" customWidth="1"/>
    <col min="5" max="5" width="13.28515625" style="19" customWidth="1"/>
    <col min="6" max="6" width="2.42578125" style="19" customWidth="1"/>
    <col min="7" max="9" width="3.85546875" style="19" customWidth="1"/>
    <col min="10" max="10" width="4" style="19" customWidth="1"/>
    <col min="11" max="31" width="3.85546875" style="19" customWidth="1"/>
    <col min="32" max="33" width="4.5703125" style="19" customWidth="1"/>
    <col min="34" max="34" width="1.5703125" style="19" customWidth="1"/>
    <col min="35" max="35" width="2.42578125" style="3" bestFit="1" customWidth="1"/>
    <col min="36" max="16384" width="9.140625" style="3"/>
  </cols>
  <sheetData>
    <row r="1" spans="1:37" ht="27.75" customHeight="1" thickBot="1">
      <c r="A1" s="549" t="str">
        <f>Genel!D15</f>
        <v>Vefa  Lisesi Ortak Sınav Değerlendirme Formu</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row>
    <row r="2" spans="1:37" ht="9.75" customHeight="1">
      <c r="A2" s="4"/>
      <c r="B2" s="5"/>
      <c r="C2" s="5"/>
      <c r="D2" s="5"/>
      <c r="E2" s="5"/>
      <c r="F2" s="5"/>
      <c r="G2" s="5"/>
      <c r="H2" s="5"/>
      <c r="I2" s="5"/>
      <c r="J2" s="5"/>
      <c r="K2" s="5"/>
      <c r="L2" s="98"/>
      <c r="M2" s="5"/>
      <c r="N2" s="5"/>
      <c r="O2" s="5"/>
      <c r="P2" s="5"/>
      <c r="Q2" s="5"/>
      <c r="R2" s="5"/>
      <c r="S2" s="5"/>
      <c r="T2" s="5"/>
      <c r="U2" s="5"/>
      <c r="V2" s="5"/>
      <c r="W2" s="5"/>
      <c r="X2" s="5"/>
      <c r="Y2" s="5"/>
      <c r="Z2" s="5"/>
      <c r="AA2" s="98"/>
      <c r="AB2" s="5"/>
      <c r="AC2" s="5"/>
      <c r="AD2" s="5"/>
      <c r="AE2" s="5"/>
      <c r="AF2" s="5"/>
      <c r="AG2" s="5"/>
      <c r="AH2" s="99"/>
    </row>
    <row r="3" spans="1:37" s="91" customFormat="1" ht="21" customHeight="1">
      <c r="A3" s="105"/>
      <c r="B3" s="82" t="s">
        <v>6</v>
      </c>
      <c r="C3" s="83"/>
      <c r="D3" s="491" t="str">
        <f>Genel!D2</f>
        <v>SEÇMELİ 2. YABANCI DİL - FRANSIZCA</v>
      </c>
      <c r="E3" s="492"/>
      <c r="F3" s="82" t="s">
        <v>66</v>
      </c>
      <c r="G3" s="87"/>
      <c r="H3" s="192"/>
      <c r="I3" s="193" t="s">
        <v>166</v>
      </c>
      <c r="J3" s="497" t="s">
        <v>133</v>
      </c>
      <c r="K3" s="498"/>
      <c r="L3" s="498"/>
      <c r="M3" s="199"/>
      <c r="N3" s="493" t="s">
        <v>128</v>
      </c>
      <c r="O3" s="494"/>
      <c r="P3" s="494"/>
      <c r="Q3" s="494"/>
      <c r="R3" s="494"/>
      <c r="S3" s="92"/>
      <c r="T3" s="83" t="s">
        <v>72</v>
      </c>
      <c r="U3" s="87"/>
      <c r="V3" s="495"/>
      <c r="W3" s="495"/>
      <c r="X3" s="496"/>
      <c r="Y3" s="82" t="s">
        <v>73</v>
      </c>
      <c r="Z3" s="83"/>
      <c r="AA3" s="83"/>
      <c r="AB3" s="191" t="str">
        <f>Genel!D5</f>
        <v>1.</v>
      </c>
      <c r="AC3" s="86" t="s">
        <v>4</v>
      </c>
      <c r="AD3" s="87"/>
      <c r="AE3" s="191" t="s">
        <v>37</v>
      </c>
      <c r="AF3" s="86" t="s">
        <v>5</v>
      </c>
      <c r="AG3" s="88"/>
      <c r="AH3" s="103"/>
      <c r="AI3" s="89"/>
      <c r="AJ3" s="90"/>
    </row>
    <row r="4" spans="1:37" ht="9.75" customHeight="1" thickBot="1">
      <c r="A4" s="8"/>
      <c r="B4" s="9"/>
      <c r="C4" s="9"/>
      <c r="D4" s="10"/>
      <c r="E4" s="10"/>
      <c r="F4" s="10"/>
      <c r="G4" s="10"/>
      <c r="H4" s="10"/>
      <c r="I4" s="10"/>
      <c r="J4" s="10"/>
      <c r="K4" s="11"/>
      <c r="L4" s="10"/>
      <c r="M4" s="213">
        <f>M3</f>
        <v>0</v>
      </c>
      <c r="N4" s="10"/>
      <c r="O4" s="12"/>
      <c r="P4" s="11"/>
      <c r="Q4" s="9"/>
      <c r="R4" s="9"/>
      <c r="S4" s="9"/>
      <c r="T4" s="13"/>
      <c r="U4" s="11"/>
      <c r="V4" s="10"/>
      <c r="W4" s="10"/>
      <c r="X4" s="10"/>
      <c r="Y4" s="10"/>
      <c r="Z4" s="14"/>
      <c r="AA4" s="14"/>
      <c r="AB4" s="14"/>
      <c r="AC4" s="14"/>
      <c r="AD4" s="11"/>
      <c r="AE4" s="9"/>
      <c r="AF4" s="9"/>
      <c r="AG4" s="9"/>
      <c r="AH4" s="104"/>
    </row>
    <row r="5" spans="1:37" ht="16.5" customHeight="1">
      <c r="A5" s="174" t="s">
        <v>113</v>
      </c>
      <c r="B5" s="26"/>
      <c r="C5" s="27"/>
      <c r="D5" s="27"/>
      <c r="E5" s="27"/>
      <c r="F5" s="27"/>
      <c r="G5" s="27"/>
      <c r="H5" s="27"/>
      <c r="I5" s="27"/>
      <c r="J5" s="27"/>
      <c r="K5" s="27"/>
      <c r="L5" s="27"/>
      <c r="M5" s="27"/>
      <c r="N5" s="27"/>
      <c r="O5" s="27"/>
      <c r="P5" s="27"/>
      <c r="Q5" s="27"/>
      <c r="R5" s="27"/>
      <c r="S5" s="6"/>
      <c r="T5" s="6"/>
      <c r="U5" s="6"/>
      <c r="V5" s="6"/>
      <c r="W5" s="6"/>
      <c r="X5" s="6"/>
      <c r="Y5" s="6"/>
      <c r="Z5" s="6"/>
      <c r="AA5" s="6"/>
      <c r="AB5" s="155" t="str">
        <f>CONCATENATE(AB3,AC3," ",AE3,AF3)</f>
        <v>1.DÖNEM 2.YAZILI</v>
      </c>
      <c r="AC5" s="6"/>
      <c r="AD5" s="6"/>
      <c r="AE5" s="6"/>
      <c r="AF5" s="6"/>
      <c r="AG5" s="181" t="str">
        <f>IF(AJ6=0," ","25.SORU")</f>
        <v xml:space="preserve"> </v>
      </c>
      <c r="AH5" s="6"/>
    </row>
    <row r="6" spans="1:37" ht="118.5" customHeight="1">
      <c r="A6" s="472" t="s">
        <v>70</v>
      </c>
      <c r="B6" s="473"/>
      <c r="C6" s="473"/>
      <c r="D6" s="473"/>
      <c r="E6" s="473"/>
      <c r="F6" s="474"/>
      <c r="G6" s="355" t="str">
        <f>IF(Konular!G6=0," ",Konular!G6)</f>
        <v>il y a, ce sont, c'est, ils sont</v>
      </c>
      <c r="H6" s="355" t="str">
        <f>IF(Konular!H6=0," ",Konular!H6)</f>
        <v>quel, quelle, de quelle, quels, quelles</v>
      </c>
      <c r="I6" s="355" t="str">
        <f>IF(Konular!I6=0," ",Konular!I6)</f>
        <v>dişi/erkek sıfatları tanıma</v>
      </c>
      <c r="J6" s="355" t="str">
        <f>IF(Konular!J6=0," ",Konular!J6)</f>
        <v>fiilleri anlam ve şahıslarına göre doğru kullanma</v>
      </c>
      <c r="K6" s="355" t="str">
        <f>IF(Konular!K6=0," ",Konular!K6)</f>
        <v>cevaplara uygun soru cümlelerini bulma</v>
      </c>
      <c r="L6" s="355" t="str">
        <f>IF(Konular!L6=0," ",Konular!L6)</f>
        <v>olumsuz cevap cümlesi oluşturma</v>
      </c>
      <c r="M6" s="355" t="str">
        <f>IF(Konular!M6=0," ",Konular!M6)</f>
        <v>iyelik sıfatlarını kullanma</v>
      </c>
      <c r="N6" s="355" t="str">
        <f>IF(Konular!N6=0," ",Konular!N6)</f>
        <v>sayıları tanıma</v>
      </c>
      <c r="O6" s="355" t="str">
        <f>IF(Konular!O6=0," ",Konular!O6)</f>
        <v>işaret sıfatlarını tanıma ve kullanma</v>
      </c>
      <c r="P6" s="355" t="str">
        <f>IF(Konular!P6=0," ",Konular!P6)</f>
        <v>articles définis/indéfinis/contractés</v>
      </c>
      <c r="Q6" s="355" t="str">
        <f>IF(Konular!Q6=0," ",Konular!Q6)</f>
        <v>yer belirteçlerini ve zarflarıyla mekan tanımlama</v>
      </c>
      <c r="R6" s="355" t="str">
        <f>IF(Konular!R6=0," ",Konular!R6)</f>
        <v xml:space="preserve"> </v>
      </c>
      <c r="S6" s="355"/>
      <c r="T6" s="355"/>
      <c r="U6" s="355"/>
      <c r="V6" s="355"/>
      <c r="W6" s="355"/>
      <c r="X6" s="355"/>
      <c r="Y6" s="355"/>
      <c r="Z6" s="355"/>
      <c r="AA6" s="355"/>
      <c r="AB6" s="355"/>
      <c r="AC6" s="355"/>
      <c r="AD6" s="355"/>
      <c r="AE6" s="355"/>
      <c r="AF6" s="475" t="s">
        <v>116</v>
      </c>
      <c r="AG6" s="476"/>
      <c r="AH6" s="15"/>
    </row>
    <row r="7" spans="1:37" ht="16.5">
      <c r="A7" s="469" t="s">
        <v>71</v>
      </c>
      <c r="B7" s="470"/>
      <c r="C7" s="470"/>
      <c r="D7" s="470"/>
      <c r="E7" s="470"/>
      <c r="F7" s="471"/>
      <c r="G7" s="356">
        <f>IF(Konular!G7=0," ",Konular!G7)</f>
        <v>5</v>
      </c>
      <c r="H7" s="356">
        <f>IF(Konular!H7=0," ",Konular!H7)</f>
        <v>5</v>
      </c>
      <c r="I7" s="356">
        <f>IF(Konular!I7=0," ",Konular!I7)</f>
        <v>10</v>
      </c>
      <c r="J7" s="356">
        <f>IF(Konular!J7=0," ",Konular!J7)</f>
        <v>10</v>
      </c>
      <c r="K7" s="356">
        <f>IF(Konular!K7=0," ",Konular!K7)</f>
        <v>10</v>
      </c>
      <c r="L7" s="356">
        <f>IF(Konular!L7=0," ",Konular!L7)</f>
        <v>15</v>
      </c>
      <c r="M7" s="356">
        <f>IF(Konular!M7=0," ",Konular!M7)</f>
        <v>5</v>
      </c>
      <c r="N7" s="356">
        <f>IF(Konular!N7=0," ",Konular!N7)</f>
        <v>5</v>
      </c>
      <c r="O7" s="356">
        <f>IF(Konular!O7=0," ",Konular!O7)</f>
        <v>4</v>
      </c>
      <c r="P7" s="356">
        <f>IF(Konular!P7=0," ",Konular!P7)</f>
        <v>16</v>
      </c>
      <c r="Q7" s="356">
        <f>IF(Konular!Q7=0," ",Konular!Q7)</f>
        <v>15</v>
      </c>
      <c r="R7" s="356"/>
      <c r="S7" s="356"/>
      <c r="T7" s="356"/>
      <c r="U7" s="356"/>
      <c r="V7" s="356"/>
      <c r="W7" s="356"/>
      <c r="X7" s="356"/>
      <c r="Y7" s="356"/>
      <c r="Z7" s="356"/>
      <c r="AA7" s="356"/>
      <c r="AB7" s="356"/>
      <c r="AC7" s="356"/>
      <c r="AD7" s="356"/>
      <c r="AE7" s="356"/>
      <c r="AF7" s="357">
        <f>IF(SUM(G7:AE7)&lt;=100,SUM(G7:AE7),"HATA")</f>
        <v>100</v>
      </c>
      <c r="AG7" s="337">
        <f>AF7</f>
        <v>100</v>
      </c>
      <c r="AH7" s="16"/>
    </row>
    <row r="8" spans="1:37" ht="39.75" customHeight="1">
      <c r="A8" s="555" t="s">
        <v>1</v>
      </c>
      <c r="B8" s="556"/>
      <c r="C8" s="76" t="s">
        <v>67</v>
      </c>
      <c r="D8" s="163" t="s">
        <v>68</v>
      </c>
      <c r="E8" s="164" t="s">
        <v>69</v>
      </c>
      <c r="F8" s="195" t="s">
        <v>111</v>
      </c>
      <c r="G8" s="171" t="s">
        <v>40</v>
      </c>
      <c r="H8" s="171" t="s">
        <v>41</v>
      </c>
      <c r="I8" s="171" t="s">
        <v>42</v>
      </c>
      <c r="J8" s="171" t="s">
        <v>43</v>
      </c>
      <c r="K8" s="171" t="s">
        <v>44</v>
      </c>
      <c r="L8" s="171" t="s">
        <v>45</v>
      </c>
      <c r="M8" s="171" t="s">
        <v>46</v>
      </c>
      <c r="N8" s="171" t="s">
        <v>47</v>
      </c>
      <c r="O8" s="171" t="s">
        <v>48</v>
      </c>
      <c r="P8" s="171" t="s">
        <v>49</v>
      </c>
      <c r="Q8" s="171" t="s">
        <v>50</v>
      </c>
      <c r="R8" s="171"/>
      <c r="S8" s="171"/>
      <c r="T8" s="171"/>
      <c r="U8" s="171"/>
      <c r="V8" s="171"/>
      <c r="W8" s="171"/>
      <c r="X8" s="171"/>
      <c r="Y8" s="171"/>
      <c r="Z8" s="171"/>
      <c r="AA8" s="171"/>
      <c r="AB8" s="171"/>
      <c r="AC8" s="171"/>
      <c r="AD8" s="171"/>
      <c r="AE8" s="171"/>
      <c r="AF8" s="336" t="s">
        <v>112</v>
      </c>
      <c r="AG8" s="337" t="s">
        <v>22</v>
      </c>
      <c r="AH8" s="16"/>
    </row>
    <row r="9" spans="1:37" ht="12" customHeight="1">
      <c r="A9" s="506"/>
      <c r="B9" s="507"/>
      <c r="C9" s="113"/>
      <c r="D9" s="194"/>
      <c r="E9" s="211"/>
      <c r="F9" s="196"/>
      <c r="G9" s="114"/>
      <c r="H9" s="114"/>
      <c r="I9" s="114"/>
      <c r="J9" s="114"/>
      <c r="K9" s="114"/>
      <c r="L9" s="114"/>
      <c r="M9" s="114"/>
      <c r="N9" s="114"/>
      <c r="O9" s="114"/>
      <c r="P9" s="114"/>
      <c r="Q9" s="115"/>
      <c r="R9" s="169"/>
      <c r="S9" s="115"/>
      <c r="T9" s="115"/>
      <c r="U9" s="115"/>
      <c r="V9" s="115"/>
      <c r="W9" s="115"/>
      <c r="X9" s="115"/>
      <c r="Y9" s="115"/>
      <c r="Z9" s="115"/>
      <c r="AA9" s="115"/>
      <c r="AB9" s="115"/>
      <c r="AC9" s="115"/>
      <c r="AD9" s="115"/>
      <c r="AE9" s="115"/>
      <c r="AF9" s="331" t="str">
        <f t="shared" ref="AF9:AF23" si="0">IF(OR(A9="",G9=""),"",SUM(G9:AE9))</f>
        <v/>
      </c>
      <c r="AG9" s="332" t="str">
        <f t="shared" ref="AG9:AG23" si="1">IF(OR(A9="",G9=""),"",ROUND(AF9,0))</f>
        <v/>
      </c>
      <c r="AH9" s="17"/>
    </row>
    <row r="10" spans="1:37" ht="12" customHeight="1">
      <c r="A10" s="487"/>
      <c r="B10" s="488"/>
      <c r="C10" s="116"/>
      <c r="D10" s="117"/>
      <c r="E10" s="162"/>
      <c r="F10" s="197"/>
      <c r="G10" s="118"/>
      <c r="H10" s="118"/>
      <c r="I10" s="118"/>
      <c r="J10" s="118"/>
      <c r="K10" s="118"/>
      <c r="L10" s="118"/>
      <c r="M10" s="118"/>
      <c r="N10" s="118"/>
      <c r="O10" s="118"/>
      <c r="P10" s="118"/>
      <c r="Q10" s="119"/>
      <c r="R10" s="170"/>
      <c r="S10" s="119"/>
      <c r="T10" s="119"/>
      <c r="U10" s="119"/>
      <c r="V10" s="119"/>
      <c r="W10" s="119"/>
      <c r="X10" s="119"/>
      <c r="Y10" s="119"/>
      <c r="Z10" s="119"/>
      <c r="AA10" s="119"/>
      <c r="AB10" s="119"/>
      <c r="AC10" s="119"/>
      <c r="AD10" s="119"/>
      <c r="AE10" s="119"/>
      <c r="AF10" s="331" t="str">
        <f t="shared" si="0"/>
        <v/>
      </c>
      <c r="AG10" s="332" t="str">
        <f t="shared" si="1"/>
        <v/>
      </c>
      <c r="AH10" s="17"/>
      <c r="AK10" s="100"/>
    </row>
    <row r="11" spans="1:37" ht="12" customHeight="1">
      <c r="A11" s="506"/>
      <c r="B11" s="507"/>
      <c r="C11" s="113"/>
      <c r="D11" s="194"/>
      <c r="E11" s="211"/>
      <c r="F11" s="196"/>
      <c r="G11" s="114"/>
      <c r="H11" s="114"/>
      <c r="I11" s="114"/>
      <c r="J11" s="114"/>
      <c r="K11" s="114"/>
      <c r="L11" s="114"/>
      <c r="M11" s="114"/>
      <c r="N11" s="114"/>
      <c r="O11" s="114"/>
      <c r="P11" s="114"/>
      <c r="Q11" s="115"/>
      <c r="R11" s="169"/>
      <c r="S11" s="115"/>
      <c r="T11" s="115"/>
      <c r="U11" s="115"/>
      <c r="V11" s="115"/>
      <c r="W11" s="115"/>
      <c r="X11" s="115"/>
      <c r="Y11" s="115"/>
      <c r="Z11" s="115"/>
      <c r="AA11" s="115"/>
      <c r="AB11" s="115"/>
      <c r="AC11" s="115"/>
      <c r="AD11" s="115"/>
      <c r="AE11" s="115"/>
      <c r="AF11" s="331" t="str">
        <f t="shared" si="0"/>
        <v/>
      </c>
      <c r="AG11" s="332" t="str">
        <f t="shared" si="1"/>
        <v/>
      </c>
      <c r="AH11" s="17"/>
    </row>
    <row r="12" spans="1:37" ht="12" customHeight="1">
      <c r="A12" s="487"/>
      <c r="B12" s="488"/>
      <c r="C12" s="116"/>
      <c r="D12" s="117"/>
      <c r="E12" s="162"/>
      <c r="F12" s="197"/>
      <c r="G12" s="118"/>
      <c r="H12" s="118"/>
      <c r="I12" s="118"/>
      <c r="J12" s="118"/>
      <c r="K12" s="118"/>
      <c r="L12" s="118"/>
      <c r="M12" s="118"/>
      <c r="N12" s="118"/>
      <c r="O12" s="118"/>
      <c r="P12" s="118"/>
      <c r="Q12" s="119"/>
      <c r="R12" s="170"/>
      <c r="S12" s="119"/>
      <c r="T12" s="119"/>
      <c r="U12" s="119"/>
      <c r="V12" s="119"/>
      <c r="W12" s="119"/>
      <c r="X12" s="119"/>
      <c r="Y12" s="119"/>
      <c r="Z12" s="119"/>
      <c r="AA12" s="119"/>
      <c r="AB12" s="119"/>
      <c r="AC12" s="119"/>
      <c r="AD12" s="119"/>
      <c r="AE12" s="119"/>
      <c r="AF12" s="331" t="str">
        <f t="shared" si="0"/>
        <v/>
      </c>
      <c r="AG12" s="332" t="str">
        <f t="shared" si="1"/>
        <v/>
      </c>
      <c r="AH12" s="17"/>
    </row>
    <row r="13" spans="1:37" ht="12" customHeight="1">
      <c r="A13" s="506"/>
      <c r="B13" s="507"/>
      <c r="C13" s="113"/>
      <c r="D13" s="194"/>
      <c r="E13" s="211"/>
      <c r="F13" s="196"/>
      <c r="G13" s="114"/>
      <c r="H13" s="114"/>
      <c r="I13" s="114"/>
      <c r="J13" s="114"/>
      <c r="K13" s="114"/>
      <c r="L13" s="114"/>
      <c r="M13" s="114"/>
      <c r="N13" s="114"/>
      <c r="O13" s="114"/>
      <c r="P13" s="114"/>
      <c r="Q13" s="115"/>
      <c r="R13" s="169"/>
      <c r="S13" s="115"/>
      <c r="T13" s="115"/>
      <c r="U13" s="115"/>
      <c r="V13" s="115"/>
      <c r="W13" s="115"/>
      <c r="X13" s="115"/>
      <c r="Y13" s="115"/>
      <c r="Z13" s="115"/>
      <c r="AA13" s="115"/>
      <c r="AB13" s="115"/>
      <c r="AC13" s="115"/>
      <c r="AD13" s="115"/>
      <c r="AE13" s="115"/>
      <c r="AF13" s="331" t="str">
        <f t="shared" si="0"/>
        <v/>
      </c>
      <c r="AG13" s="332" t="str">
        <f t="shared" si="1"/>
        <v/>
      </c>
      <c r="AH13" s="17"/>
    </row>
    <row r="14" spans="1:37" ht="12" customHeight="1">
      <c r="A14" s="487"/>
      <c r="B14" s="488"/>
      <c r="C14" s="116"/>
      <c r="D14" s="117"/>
      <c r="E14" s="162"/>
      <c r="F14" s="197"/>
      <c r="G14" s="118"/>
      <c r="H14" s="118"/>
      <c r="I14" s="118"/>
      <c r="J14" s="118"/>
      <c r="K14" s="118"/>
      <c r="L14" s="118"/>
      <c r="M14" s="118"/>
      <c r="N14" s="118"/>
      <c r="O14" s="118"/>
      <c r="P14" s="118"/>
      <c r="Q14" s="119"/>
      <c r="R14" s="170"/>
      <c r="S14" s="119"/>
      <c r="T14" s="119"/>
      <c r="U14" s="119"/>
      <c r="V14" s="119"/>
      <c r="W14" s="119"/>
      <c r="X14" s="119"/>
      <c r="Y14" s="119"/>
      <c r="Z14" s="119"/>
      <c r="AA14" s="119"/>
      <c r="AB14" s="119"/>
      <c r="AC14" s="119"/>
      <c r="AD14" s="119"/>
      <c r="AE14" s="119"/>
      <c r="AF14" s="331" t="str">
        <f t="shared" si="0"/>
        <v/>
      </c>
      <c r="AG14" s="332" t="str">
        <f t="shared" si="1"/>
        <v/>
      </c>
      <c r="AH14" s="17"/>
    </row>
    <row r="15" spans="1:37" ht="12" customHeight="1">
      <c r="A15" s="506"/>
      <c r="B15" s="507"/>
      <c r="C15" s="113"/>
      <c r="D15" s="194"/>
      <c r="E15" s="211"/>
      <c r="F15" s="196"/>
      <c r="G15" s="114"/>
      <c r="H15" s="114"/>
      <c r="I15" s="114"/>
      <c r="J15" s="114"/>
      <c r="K15" s="114"/>
      <c r="L15" s="114"/>
      <c r="M15" s="114"/>
      <c r="N15" s="114"/>
      <c r="O15" s="114"/>
      <c r="P15" s="114"/>
      <c r="Q15" s="115"/>
      <c r="R15" s="169"/>
      <c r="S15" s="115"/>
      <c r="T15" s="115"/>
      <c r="U15" s="115"/>
      <c r="V15" s="115"/>
      <c r="W15" s="115"/>
      <c r="X15" s="115"/>
      <c r="Y15" s="115"/>
      <c r="Z15" s="115"/>
      <c r="AA15" s="115"/>
      <c r="AB15" s="115"/>
      <c r="AC15" s="115"/>
      <c r="AD15" s="115"/>
      <c r="AE15" s="115"/>
      <c r="AF15" s="331" t="str">
        <f t="shared" si="0"/>
        <v/>
      </c>
      <c r="AG15" s="332" t="str">
        <f t="shared" si="1"/>
        <v/>
      </c>
      <c r="AH15" s="17"/>
    </row>
    <row r="16" spans="1:37" ht="12" customHeight="1">
      <c r="A16" s="487"/>
      <c r="B16" s="488"/>
      <c r="C16" s="116"/>
      <c r="D16" s="117"/>
      <c r="E16" s="162"/>
      <c r="F16" s="197"/>
      <c r="G16" s="118"/>
      <c r="H16" s="118"/>
      <c r="I16" s="118"/>
      <c r="J16" s="118"/>
      <c r="K16" s="118"/>
      <c r="L16" s="118"/>
      <c r="M16" s="118"/>
      <c r="N16" s="118"/>
      <c r="O16" s="118"/>
      <c r="P16" s="118"/>
      <c r="Q16" s="119"/>
      <c r="R16" s="170"/>
      <c r="S16" s="119"/>
      <c r="T16" s="119"/>
      <c r="U16" s="119"/>
      <c r="V16" s="119"/>
      <c r="W16" s="119"/>
      <c r="X16" s="119"/>
      <c r="Y16" s="119"/>
      <c r="Z16" s="119"/>
      <c r="AA16" s="119"/>
      <c r="AB16" s="119"/>
      <c r="AC16" s="119"/>
      <c r="AD16" s="119"/>
      <c r="AE16" s="119"/>
      <c r="AF16" s="331" t="str">
        <f t="shared" si="0"/>
        <v/>
      </c>
      <c r="AG16" s="332" t="str">
        <f t="shared" si="1"/>
        <v/>
      </c>
      <c r="AH16" s="17"/>
    </row>
    <row r="17" spans="1:34" ht="12" customHeight="1">
      <c r="A17" s="506"/>
      <c r="B17" s="507"/>
      <c r="C17" s="113"/>
      <c r="D17" s="194"/>
      <c r="E17" s="211"/>
      <c r="F17" s="196"/>
      <c r="G17" s="114"/>
      <c r="H17" s="114"/>
      <c r="I17" s="114"/>
      <c r="J17" s="114"/>
      <c r="K17" s="114"/>
      <c r="L17" s="114"/>
      <c r="M17" s="114"/>
      <c r="N17" s="114"/>
      <c r="O17" s="114"/>
      <c r="P17" s="114"/>
      <c r="Q17" s="115"/>
      <c r="R17" s="169"/>
      <c r="S17" s="115"/>
      <c r="T17" s="115"/>
      <c r="U17" s="115"/>
      <c r="V17" s="115"/>
      <c r="W17" s="115"/>
      <c r="X17" s="115"/>
      <c r="Y17" s="115"/>
      <c r="Z17" s="115"/>
      <c r="AA17" s="115"/>
      <c r="AB17" s="115"/>
      <c r="AC17" s="115"/>
      <c r="AD17" s="115"/>
      <c r="AE17" s="115"/>
      <c r="AF17" s="331" t="str">
        <f t="shared" si="0"/>
        <v/>
      </c>
      <c r="AG17" s="332" t="str">
        <f t="shared" si="1"/>
        <v/>
      </c>
      <c r="AH17" s="17"/>
    </row>
    <row r="18" spans="1:34" ht="12" customHeight="1">
      <c r="A18" s="487"/>
      <c r="B18" s="488"/>
      <c r="C18" s="116"/>
      <c r="D18" s="117"/>
      <c r="E18" s="162"/>
      <c r="F18" s="197"/>
      <c r="G18" s="118"/>
      <c r="H18" s="118"/>
      <c r="I18" s="118"/>
      <c r="J18" s="118"/>
      <c r="K18" s="118"/>
      <c r="L18" s="118"/>
      <c r="M18" s="118"/>
      <c r="N18" s="118"/>
      <c r="O18" s="118"/>
      <c r="P18" s="118"/>
      <c r="Q18" s="119"/>
      <c r="R18" s="170"/>
      <c r="S18" s="119"/>
      <c r="T18" s="119"/>
      <c r="U18" s="119"/>
      <c r="V18" s="119"/>
      <c r="W18" s="119"/>
      <c r="X18" s="119"/>
      <c r="Y18" s="119"/>
      <c r="Z18" s="119"/>
      <c r="AA18" s="119"/>
      <c r="AB18" s="119"/>
      <c r="AC18" s="119"/>
      <c r="AD18" s="119"/>
      <c r="AE18" s="119"/>
      <c r="AF18" s="331" t="str">
        <f t="shared" si="0"/>
        <v/>
      </c>
      <c r="AG18" s="332" t="str">
        <f t="shared" si="1"/>
        <v/>
      </c>
      <c r="AH18" s="17"/>
    </row>
    <row r="19" spans="1:34" ht="12" customHeight="1">
      <c r="A19" s="506"/>
      <c r="B19" s="507"/>
      <c r="C19" s="113"/>
      <c r="D19" s="194"/>
      <c r="E19" s="211"/>
      <c r="F19" s="196"/>
      <c r="G19" s="114"/>
      <c r="H19" s="114"/>
      <c r="I19" s="114"/>
      <c r="J19" s="114"/>
      <c r="K19" s="114"/>
      <c r="L19" s="114"/>
      <c r="M19" s="114"/>
      <c r="N19" s="114"/>
      <c r="O19" s="114"/>
      <c r="P19" s="114"/>
      <c r="Q19" s="115"/>
      <c r="R19" s="169"/>
      <c r="S19" s="115"/>
      <c r="T19" s="115"/>
      <c r="U19" s="115"/>
      <c r="V19" s="115"/>
      <c r="W19" s="115"/>
      <c r="X19" s="115"/>
      <c r="Y19" s="115"/>
      <c r="Z19" s="115"/>
      <c r="AA19" s="115"/>
      <c r="AB19" s="115"/>
      <c r="AC19" s="115"/>
      <c r="AD19" s="115"/>
      <c r="AE19" s="115"/>
      <c r="AF19" s="331" t="str">
        <f t="shared" si="0"/>
        <v/>
      </c>
      <c r="AG19" s="332" t="str">
        <f t="shared" si="1"/>
        <v/>
      </c>
      <c r="AH19" s="17"/>
    </row>
    <row r="20" spans="1:34" ht="12" customHeight="1">
      <c r="A20" s="487"/>
      <c r="B20" s="488"/>
      <c r="C20" s="116"/>
      <c r="D20" s="117"/>
      <c r="E20" s="162"/>
      <c r="F20" s="197"/>
      <c r="G20" s="118"/>
      <c r="H20" s="118"/>
      <c r="I20" s="118"/>
      <c r="J20" s="118"/>
      <c r="K20" s="118"/>
      <c r="L20" s="118"/>
      <c r="M20" s="118"/>
      <c r="N20" s="118"/>
      <c r="O20" s="118"/>
      <c r="P20" s="118"/>
      <c r="Q20" s="119"/>
      <c r="R20" s="170"/>
      <c r="S20" s="119"/>
      <c r="T20" s="119"/>
      <c r="U20" s="119"/>
      <c r="V20" s="119"/>
      <c r="W20" s="119"/>
      <c r="X20" s="119"/>
      <c r="Y20" s="119"/>
      <c r="Z20" s="119"/>
      <c r="AA20" s="119"/>
      <c r="AB20" s="119"/>
      <c r="AC20" s="119"/>
      <c r="AD20" s="119"/>
      <c r="AE20" s="119"/>
      <c r="AF20" s="331" t="str">
        <f t="shared" si="0"/>
        <v/>
      </c>
      <c r="AG20" s="332" t="str">
        <f t="shared" si="1"/>
        <v/>
      </c>
      <c r="AH20" s="17"/>
    </row>
    <row r="21" spans="1:34" ht="12" customHeight="1">
      <c r="A21" s="506"/>
      <c r="B21" s="507"/>
      <c r="C21" s="113"/>
      <c r="D21" s="194"/>
      <c r="E21" s="211"/>
      <c r="F21" s="196"/>
      <c r="G21" s="114"/>
      <c r="H21" s="114"/>
      <c r="I21" s="114"/>
      <c r="J21" s="114"/>
      <c r="K21" s="114"/>
      <c r="L21" s="114"/>
      <c r="M21" s="114"/>
      <c r="N21" s="114"/>
      <c r="O21" s="114"/>
      <c r="P21" s="114"/>
      <c r="Q21" s="115"/>
      <c r="R21" s="169"/>
      <c r="S21" s="115"/>
      <c r="T21" s="115"/>
      <c r="U21" s="115"/>
      <c r="V21" s="115"/>
      <c r="W21" s="115"/>
      <c r="X21" s="115"/>
      <c r="Y21" s="115"/>
      <c r="Z21" s="115"/>
      <c r="AA21" s="115"/>
      <c r="AB21" s="115"/>
      <c r="AC21" s="115"/>
      <c r="AD21" s="115"/>
      <c r="AE21" s="115"/>
      <c r="AF21" s="331" t="str">
        <f t="shared" si="0"/>
        <v/>
      </c>
      <c r="AG21" s="332" t="str">
        <f t="shared" si="1"/>
        <v/>
      </c>
      <c r="AH21" s="17"/>
    </row>
    <row r="22" spans="1:34" ht="12" customHeight="1">
      <c r="A22" s="487"/>
      <c r="B22" s="488"/>
      <c r="C22" s="116"/>
      <c r="D22" s="117"/>
      <c r="E22" s="162"/>
      <c r="F22" s="197"/>
      <c r="G22" s="118"/>
      <c r="H22" s="118"/>
      <c r="I22" s="118"/>
      <c r="J22" s="118"/>
      <c r="K22" s="118"/>
      <c r="L22" s="118"/>
      <c r="M22" s="118"/>
      <c r="N22" s="118"/>
      <c r="O22" s="118"/>
      <c r="P22" s="118"/>
      <c r="Q22" s="119"/>
      <c r="R22" s="170"/>
      <c r="S22" s="119"/>
      <c r="T22" s="119"/>
      <c r="U22" s="119"/>
      <c r="V22" s="119"/>
      <c r="W22" s="119"/>
      <c r="X22" s="119"/>
      <c r="Y22" s="119"/>
      <c r="Z22" s="119"/>
      <c r="AA22" s="119"/>
      <c r="AB22" s="119"/>
      <c r="AC22" s="119"/>
      <c r="AD22" s="119"/>
      <c r="AE22" s="119"/>
      <c r="AF22" s="331" t="str">
        <f t="shared" si="0"/>
        <v/>
      </c>
      <c r="AG22" s="332" t="str">
        <f t="shared" si="1"/>
        <v/>
      </c>
      <c r="AH22" s="17"/>
    </row>
    <row r="23" spans="1:34" ht="12" customHeight="1">
      <c r="A23" s="506"/>
      <c r="B23" s="507"/>
      <c r="C23" s="113"/>
      <c r="D23" s="194"/>
      <c r="E23" s="211"/>
      <c r="F23" s="196"/>
      <c r="G23" s="114"/>
      <c r="H23" s="114"/>
      <c r="I23" s="114"/>
      <c r="J23" s="114"/>
      <c r="K23" s="114"/>
      <c r="L23" s="114"/>
      <c r="M23" s="114"/>
      <c r="N23" s="114"/>
      <c r="O23" s="114"/>
      <c r="P23" s="114"/>
      <c r="Q23" s="115"/>
      <c r="R23" s="169"/>
      <c r="S23" s="115"/>
      <c r="T23" s="115"/>
      <c r="U23" s="115"/>
      <c r="V23" s="115"/>
      <c r="W23" s="115"/>
      <c r="X23" s="115"/>
      <c r="Y23" s="115"/>
      <c r="Z23" s="115"/>
      <c r="AA23" s="115"/>
      <c r="AB23" s="115"/>
      <c r="AC23" s="115"/>
      <c r="AD23" s="115"/>
      <c r="AE23" s="115"/>
      <c r="AF23" s="331" t="str">
        <f t="shared" si="0"/>
        <v/>
      </c>
      <c r="AG23" s="332" t="str">
        <f t="shared" si="1"/>
        <v/>
      </c>
      <c r="AH23" s="17"/>
    </row>
    <row r="24" spans="1:34" ht="15.75" customHeight="1">
      <c r="A24" s="552" t="s">
        <v>0</v>
      </c>
      <c r="B24" s="553"/>
      <c r="C24" s="553"/>
      <c r="D24" s="553"/>
      <c r="E24" s="553"/>
      <c r="F24" s="554"/>
      <c r="G24" s="343">
        <f t="shared" ref="G24:AE24" si="2">IF(OR(G7="",COUNTIF(G9:G23,"&gt;"&amp;G7)&gt;0),"H",SUM(G9:G23))</f>
        <v>0</v>
      </c>
      <c r="H24" s="343">
        <f t="shared" si="2"/>
        <v>0</v>
      </c>
      <c r="I24" s="343">
        <f t="shared" si="2"/>
        <v>0</v>
      </c>
      <c r="J24" s="343">
        <f t="shared" si="2"/>
        <v>0</v>
      </c>
      <c r="K24" s="343">
        <f t="shared" si="2"/>
        <v>0</v>
      </c>
      <c r="L24" s="343">
        <f t="shared" si="2"/>
        <v>0</v>
      </c>
      <c r="M24" s="343">
        <f t="shared" si="2"/>
        <v>0</v>
      </c>
      <c r="N24" s="343">
        <f t="shared" si="2"/>
        <v>0</v>
      </c>
      <c r="O24" s="343">
        <f t="shared" si="2"/>
        <v>0</v>
      </c>
      <c r="P24" s="343">
        <f t="shared" si="2"/>
        <v>0</v>
      </c>
      <c r="Q24" s="343">
        <f t="shared" si="2"/>
        <v>0</v>
      </c>
      <c r="R24" s="343" t="str">
        <f t="shared" si="2"/>
        <v>H</v>
      </c>
      <c r="S24" s="343" t="str">
        <f t="shared" si="2"/>
        <v>H</v>
      </c>
      <c r="T24" s="343" t="str">
        <f t="shared" si="2"/>
        <v>H</v>
      </c>
      <c r="U24" s="343" t="str">
        <f t="shared" si="2"/>
        <v>H</v>
      </c>
      <c r="V24" s="343" t="str">
        <f t="shared" si="2"/>
        <v>H</v>
      </c>
      <c r="W24" s="343" t="str">
        <f t="shared" si="2"/>
        <v>H</v>
      </c>
      <c r="X24" s="343" t="str">
        <f t="shared" si="2"/>
        <v>H</v>
      </c>
      <c r="Y24" s="343" t="str">
        <f t="shared" si="2"/>
        <v>H</v>
      </c>
      <c r="Z24" s="343" t="str">
        <f t="shared" si="2"/>
        <v>H</v>
      </c>
      <c r="AA24" s="343" t="str">
        <f t="shared" si="2"/>
        <v>H</v>
      </c>
      <c r="AB24" s="343" t="str">
        <f t="shared" si="2"/>
        <v>H</v>
      </c>
      <c r="AC24" s="343" t="str">
        <f t="shared" si="2"/>
        <v>H</v>
      </c>
      <c r="AD24" s="343" t="str">
        <f t="shared" si="2"/>
        <v>H</v>
      </c>
      <c r="AE24" s="343" t="str">
        <f t="shared" si="2"/>
        <v>H</v>
      </c>
      <c r="AF24" s="331">
        <f>IF(SUM(G24:AE24)=SUM(AF9:AF23),SUM(G24:AE24),"hata var")</f>
        <v>0</v>
      </c>
      <c r="AG24" s="338">
        <f>ROUND(AF24,0)</f>
        <v>0</v>
      </c>
      <c r="AH24" s="17"/>
    </row>
    <row r="25" spans="1:34" ht="14.25">
      <c r="A25" s="552" t="s">
        <v>2</v>
      </c>
      <c r="B25" s="553"/>
      <c r="C25" s="553"/>
      <c r="D25" s="553"/>
      <c r="E25" s="553"/>
      <c r="F25" s="554"/>
      <c r="G25" s="344" t="str">
        <f t="shared" ref="G25:AE25" si="3">IF(COUNTBLANK(G9:G23)=ROWS(G9:G23)," ",AVERAGE(G9:G23)*10)</f>
        <v xml:space="preserve"> </v>
      </c>
      <c r="H25" s="344" t="str">
        <f t="shared" si="3"/>
        <v xml:space="preserve"> </v>
      </c>
      <c r="I25" s="344" t="str">
        <f t="shared" si="3"/>
        <v xml:space="preserve"> </v>
      </c>
      <c r="J25" s="344" t="str">
        <f t="shared" si="3"/>
        <v xml:space="preserve"> </v>
      </c>
      <c r="K25" s="344" t="str">
        <f t="shared" si="3"/>
        <v xml:space="preserve"> </v>
      </c>
      <c r="L25" s="344" t="str">
        <f t="shared" si="3"/>
        <v xml:space="preserve"> </v>
      </c>
      <c r="M25" s="344" t="str">
        <f t="shared" si="3"/>
        <v xml:space="preserve"> </v>
      </c>
      <c r="N25" s="344" t="str">
        <f t="shared" si="3"/>
        <v xml:space="preserve"> </v>
      </c>
      <c r="O25" s="344" t="str">
        <f t="shared" si="3"/>
        <v xml:space="preserve"> </v>
      </c>
      <c r="P25" s="344" t="str">
        <f t="shared" si="3"/>
        <v xml:space="preserve"> </v>
      </c>
      <c r="Q25" s="344" t="str">
        <f t="shared" si="3"/>
        <v xml:space="preserve"> </v>
      </c>
      <c r="R25" s="344" t="str">
        <f t="shared" si="3"/>
        <v xml:space="preserve"> </v>
      </c>
      <c r="S25" s="344" t="str">
        <f t="shared" si="3"/>
        <v xml:space="preserve"> </v>
      </c>
      <c r="T25" s="344" t="str">
        <f t="shared" si="3"/>
        <v xml:space="preserve"> </v>
      </c>
      <c r="U25" s="344" t="str">
        <f t="shared" si="3"/>
        <v xml:space="preserve"> </v>
      </c>
      <c r="V25" s="344" t="str">
        <f t="shared" si="3"/>
        <v xml:space="preserve"> </v>
      </c>
      <c r="W25" s="344" t="str">
        <f t="shared" si="3"/>
        <v xml:space="preserve"> </v>
      </c>
      <c r="X25" s="344" t="str">
        <f t="shared" si="3"/>
        <v xml:space="preserve"> </v>
      </c>
      <c r="Y25" s="344" t="str">
        <f t="shared" si="3"/>
        <v xml:space="preserve"> </v>
      </c>
      <c r="Z25" s="344" t="str">
        <f t="shared" si="3"/>
        <v xml:space="preserve"> </v>
      </c>
      <c r="AA25" s="344" t="str">
        <f t="shared" si="3"/>
        <v xml:space="preserve"> </v>
      </c>
      <c r="AB25" s="344" t="str">
        <f t="shared" si="3"/>
        <v xml:space="preserve"> </v>
      </c>
      <c r="AC25" s="344" t="str">
        <f t="shared" si="3"/>
        <v xml:space="preserve"> </v>
      </c>
      <c r="AD25" s="344" t="str">
        <f t="shared" si="3"/>
        <v xml:space="preserve"> </v>
      </c>
      <c r="AE25" s="344" t="str">
        <f t="shared" si="3"/>
        <v xml:space="preserve"> </v>
      </c>
      <c r="AF25" s="339" t="e">
        <f>IF(OR(G25="0",G25=""),"0",ROUND(AVERAGE(G25:AE25),1))</f>
        <v>#DIV/0!</v>
      </c>
      <c r="AG25" s="340" t="e">
        <f>AF25</f>
        <v>#DIV/0!</v>
      </c>
      <c r="AH25" s="17"/>
    </row>
    <row r="26" spans="1:34" s="29" customFormat="1" ht="13.5">
      <c r="A26" s="478" t="s">
        <v>101</v>
      </c>
      <c r="B26" s="479"/>
      <c r="C26" s="479"/>
      <c r="D26" s="479"/>
      <c r="E26" s="479"/>
      <c r="F26" s="480"/>
      <c r="G26" s="345" t="str">
        <f t="shared" ref="G26:Q26" si="4">IF(COUNTBLANK(G9:G23)=ROWS(G9:G23)," ",AVERAGE(G9:G23))</f>
        <v xml:space="preserve"> </v>
      </c>
      <c r="H26" s="346" t="str">
        <f t="shared" si="4"/>
        <v xml:space="preserve"> </v>
      </c>
      <c r="I26" s="346" t="str">
        <f t="shared" si="4"/>
        <v xml:space="preserve"> </v>
      </c>
      <c r="J26" s="346" t="str">
        <f t="shared" si="4"/>
        <v xml:space="preserve"> </v>
      </c>
      <c r="K26" s="346" t="str">
        <f t="shared" si="4"/>
        <v xml:space="preserve"> </v>
      </c>
      <c r="L26" s="346" t="str">
        <f t="shared" si="4"/>
        <v xml:space="preserve"> </v>
      </c>
      <c r="M26" s="346" t="str">
        <f t="shared" si="4"/>
        <v xml:space="preserve"> </v>
      </c>
      <c r="N26" s="346" t="str">
        <f t="shared" si="4"/>
        <v xml:space="preserve"> </v>
      </c>
      <c r="O26" s="346" t="str">
        <f t="shared" si="4"/>
        <v xml:space="preserve"> </v>
      </c>
      <c r="P26" s="346" t="str">
        <f t="shared" si="4"/>
        <v xml:space="preserve"> </v>
      </c>
      <c r="Q26" s="346" t="str">
        <f t="shared" si="4"/>
        <v xml:space="preserve"> </v>
      </c>
      <c r="R26" s="347"/>
      <c r="S26" s="346" t="str">
        <f t="shared" ref="S26:AE26" si="5">IF(COUNTBLANK(S9:S23)=ROWS(S9:S23)," ",AVERAGE(S9:S23))</f>
        <v xml:space="preserve"> </v>
      </c>
      <c r="T26" s="346" t="str">
        <f t="shared" si="5"/>
        <v xml:space="preserve"> </v>
      </c>
      <c r="U26" s="346" t="str">
        <f t="shared" si="5"/>
        <v xml:space="preserve"> </v>
      </c>
      <c r="V26" s="346" t="str">
        <f t="shared" si="5"/>
        <v xml:space="preserve"> </v>
      </c>
      <c r="W26" s="346" t="str">
        <f t="shared" si="5"/>
        <v xml:space="preserve"> </v>
      </c>
      <c r="X26" s="346" t="str">
        <f t="shared" si="5"/>
        <v xml:space="preserve"> </v>
      </c>
      <c r="Y26" s="346" t="str">
        <f t="shared" si="5"/>
        <v xml:space="preserve"> </v>
      </c>
      <c r="Z26" s="346" t="str">
        <f t="shared" si="5"/>
        <v xml:space="preserve"> </v>
      </c>
      <c r="AA26" s="346" t="str">
        <f t="shared" si="5"/>
        <v xml:space="preserve"> </v>
      </c>
      <c r="AB26" s="346" t="str">
        <f t="shared" si="5"/>
        <v xml:space="preserve"> </v>
      </c>
      <c r="AC26" s="346" t="str">
        <f t="shared" si="5"/>
        <v xml:space="preserve"> </v>
      </c>
      <c r="AD26" s="346" t="str">
        <f t="shared" si="5"/>
        <v xml:space="preserve"> </v>
      </c>
      <c r="AE26" s="346" t="str">
        <f t="shared" si="5"/>
        <v xml:space="preserve"> </v>
      </c>
      <c r="AF26" s="341" t="e">
        <f>IF(COUNTIF(AF9:AF23," ")=ROWS(AF9:AF23)," ",AVERAGE(AF9:AF23))</f>
        <v>#DIV/0!</v>
      </c>
      <c r="AG26" s="342" t="e">
        <f>IF(COUNTIF(AG9:AG23," ")=ROWS(AG9:AG23)," ",AVERAGE(AG9:AG23))</f>
        <v>#DIV/0!</v>
      </c>
    </row>
    <row r="27" spans="1:34" s="29" customFormat="1">
      <c r="A27" s="481" t="s">
        <v>114</v>
      </c>
      <c r="B27" s="482"/>
      <c r="C27" s="482"/>
      <c r="D27" s="482"/>
      <c r="E27" s="482"/>
      <c r="F27" s="483"/>
      <c r="G27" s="349" t="str">
        <f t="shared" ref="G27:Q27" si="6">IF(COUNTBLANK(G9:G23)=ROWS(G9:G23)," ",IF(COUNTIF(G9:G23,G7:G7)=0,"YOK",COUNTIF(G9:G23,G7)))</f>
        <v xml:space="preserve"> </v>
      </c>
      <c r="H27" s="350" t="str">
        <f t="shared" si="6"/>
        <v xml:space="preserve"> </v>
      </c>
      <c r="I27" s="350" t="str">
        <f t="shared" si="6"/>
        <v xml:space="preserve"> </v>
      </c>
      <c r="J27" s="350" t="str">
        <f t="shared" si="6"/>
        <v xml:space="preserve"> </v>
      </c>
      <c r="K27" s="350" t="str">
        <f t="shared" si="6"/>
        <v xml:space="preserve"> </v>
      </c>
      <c r="L27" s="350" t="str">
        <f t="shared" si="6"/>
        <v xml:space="preserve"> </v>
      </c>
      <c r="M27" s="350" t="str">
        <f t="shared" si="6"/>
        <v xml:space="preserve"> </v>
      </c>
      <c r="N27" s="350" t="str">
        <f t="shared" si="6"/>
        <v xml:space="preserve"> </v>
      </c>
      <c r="O27" s="350" t="str">
        <f t="shared" si="6"/>
        <v xml:space="preserve"> </v>
      </c>
      <c r="P27" s="350" t="str">
        <f t="shared" si="6"/>
        <v xml:space="preserve"> </v>
      </c>
      <c r="Q27" s="350" t="str">
        <f t="shared" si="6"/>
        <v xml:space="preserve"> </v>
      </c>
      <c r="R27" s="351"/>
      <c r="S27" s="350" t="str">
        <f t="shared" ref="S27:AE27" si="7">IF(COUNTBLANK(S9:S23)=ROWS(S9:S23)," ",IF(COUNTIF(S9:S23,S7:S7)=0,"YOK",COUNTIF(S9:S23,S7)))</f>
        <v xml:space="preserve"> </v>
      </c>
      <c r="T27" s="350" t="str">
        <f t="shared" si="7"/>
        <v xml:space="preserve"> </v>
      </c>
      <c r="U27" s="350" t="str">
        <f t="shared" si="7"/>
        <v xml:space="preserve"> </v>
      </c>
      <c r="V27" s="350" t="str">
        <f t="shared" si="7"/>
        <v xml:space="preserve"> </v>
      </c>
      <c r="W27" s="350" t="str">
        <f t="shared" si="7"/>
        <v xml:space="preserve"> </v>
      </c>
      <c r="X27" s="350" t="str">
        <f t="shared" si="7"/>
        <v xml:space="preserve"> </v>
      </c>
      <c r="Y27" s="350" t="str">
        <f t="shared" si="7"/>
        <v xml:space="preserve"> </v>
      </c>
      <c r="Z27" s="350" t="str">
        <f t="shared" si="7"/>
        <v xml:space="preserve"> </v>
      </c>
      <c r="AA27" s="350" t="str">
        <f t="shared" si="7"/>
        <v xml:space="preserve"> </v>
      </c>
      <c r="AB27" s="350" t="str">
        <f t="shared" si="7"/>
        <v xml:space="preserve"> </v>
      </c>
      <c r="AC27" s="350" t="str">
        <f t="shared" si="7"/>
        <v xml:space="preserve"> </v>
      </c>
      <c r="AD27" s="350" t="str">
        <f t="shared" si="7"/>
        <v xml:space="preserve"> </v>
      </c>
      <c r="AE27" s="350" t="str">
        <f t="shared" si="7"/>
        <v xml:space="preserve"> </v>
      </c>
      <c r="AF27" s="574"/>
      <c r="AG27" s="576"/>
    </row>
    <row r="28" spans="1:34" s="29" customFormat="1" ht="13.5">
      <c r="A28" s="484" t="s">
        <v>115</v>
      </c>
      <c r="B28" s="485"/>
      <c r="C28" s="485"/>
      <c r="D28" s="485"/>
      <c r="E28" s="485"/>
      <c r="F28" s="486"/>
      <c r="G28" s="352" t="str">
        <f t="shared" ref="G28:Q28" si="8">IF(COUNTBLANK(G9:G23)=ROWS(G9:G23)," ",IF(COUNTIF(G9:G23,0)=0,"YOK",COUNTIF(G9:G23,0)))</f>
        <v xml:space="preserve"> </v>
      </c>
      <c r="H28" s="353" t="str">
        <f t="shared" si="8"/>
        <v xml:space="preserve"> </v>
      </c>
      <c r="I28" s="353" t="str">
        <f t="shared" si="8"/>
        <v xml:space="preserve"> </v>
      </c>
      <c r="J28" s="353" t="str">
        <f t="shared" si="8"/>
        <v xml:space="preserve"> </v>
      </c>
      <c r="K28" s="353" t="str">
        <f t="shared" si="8"/>
        <v xml:space="preserve"> </v>
      </c>
      <c r="L28" s="353" t="str">
        <f t="shared" si="8"/>
        <v xml:space="preserve"> </v>
      </c>
      <c r="M28" s="353" t="str">
        <f t="shared" si="8"/>
        <v xml:space="preserve"> </v>
      </c>
      <c r="N28" s="353" t="str">
        <f t="shared" si="8"/>
        <v xml:space="preserve"> </v>
      </c>
      <c r="O28" s="353" t="str">
        <f t="shared" si="8"/>
        <v xml:space="preserve"> </v>
      </c>
      <c r="P28" s="353" t="str">
        <f t="shared" si="8"/>
        <v xml:space="preserve"> </v>
      </c>
      <c r="Q28" s="353" t="str">
        <f t="shared" si="8"/>
        <v xml:space="preserve"> </v>
      </c>
      <c r="R28" s="354"/>
      <c r="S28" s="353" t="str">
        <f t="shared" ref="S28:AE28" si="9">IF(COUNTBLANK(S9:S23)=ROWS(S9:S23)," ",IF(COUNTIF(S9:S23,0)=0,"YOK",COUNTIF(S9:S23,0)))</f>
        <v xml:space="preserve"> </v>
      </c>
      <c r="T28" s="353" t="str">
        <f t="shared" si="9"/>
        <v xml:space="preserve"> </v>
      </c>
      <c r="U28" s="353" t="str">
        <f t="shared" si="9"/>
        <v xml:space="preserve"> </v>
      </c>
      <c r="V28" s="353" t="str">
        <f t="shared" si="9"/>
        <v xml:space="preserve"> </v>
      </c>
      <c r="W28" s="353" t="str">
        <f t="shared" si="9"/>
        <v xml:space="preserve"> </v>
      </c>
      <c r="X28" s="353" t="str">
        <f t="shared" si="9"/>
        <v xml:space="preserve"> </v>
      </c>
      <c r="Y28" s="353" t="str">
        <f t="shared" si="9"/>
        <v xml:space="preserve"> </v>
      </c>
      <c r="Z28" s="353" t="str">
        <f t="shared" si="9"/>
        <v xml:space="preserve"> </v>
      </c>
      <c r="AA28" s="353" t="str">
        <f t="shared" si="9"/>
        <v xml:space="preserve"> </v>
      </c>
      <c r="AB28" s="353" t="str">
        <f t="shared" si="9"/>
        <v xml:space="preserve"> </v>
      </c>
      <c r="AC28" s="353" t="str">
        <f t="shared" si="9"/>
        <v xml:space="preserve"> </v>
      </c>
      <c r="AD28" s="353" t="str">
        <f t="shared" si="9"/>
        <v xml:space="preserve"> </v>
      </c>
      <c r="AE28" s="353" t="str">
        <f t="shared" si="9"/>
        <v xml:space="preserve"> </v>
      </c>
      <c r="AF28" s="575"/>
      <c r="AG28" s="577"/>
    </row>
    <row r="29" spans="1:34" s="29" customFormat="1" ht="10.5" customHeight="1">
      <c r="A29" s="30"/>
      <c r="B29" s="30"/>
      <c r="C29" s="30"/>
      <c r="D29" s="30"/>
      <c r="E29" s="30"/>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7"/>
      <c r="AE29" s="148"/>
    </row>
    <row r="30" spans="1:34" ht="22.5" customHeight="1">
      <c r="A30" s="499" t="s">
        <v>9</v>
      </c>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17"/>
    </row>
    <row r="31" spans="1:34" ht="7.5" customHeight="1">
      <c r="A31" s="358"/>
      <c r="B31" s="358"/>
      <c r="C31" s="358"/>
      <c r="D31" s="358"/>
      <c r="E31" s="358"/>
      <c r="F31" s="358"/>
      <c r="G31" s="359">
        <v>1</v>
      </c>
      <c r="H31" s="359">
        <v>2</v>
      </c>
      <c r="I31" s="359">
        <v>3</v>
      </c>
      <c r="J31" s="359">
        <v>4</v>
      </c>
      <c r="K31" s="359">
        <v>5</v>
      </c>
      <c r="L31" s="359">
        <v>6</v>
      </c>
      <c r="M31" s="359">
        <v>7</v>
      </c>
      <c r="N31" s="359">
        <v>8</v>
      </c>
      <c r="O31" s="359">
        <v>9</v>
      </c>
      <c r="P31" s="359">
        <v>10</v>
      </c>
      <c r="Q31" s="359">
        <v>11</v>
      </c>
      <c r="R31" s="359">
        <v>12</v>
      </c>
      <c r="S31" s="359">
        <v>13</v>
      </c>
      <c r="T31" s="359">
        <v>14</v>
      </c>
      <c r="U31" s="359">
        <v>15</v>
      </c>
      <c r="V31" s="359">
        <v>16</v>
      </c>
      <c r="W31" s="359">
        <v>17</v>
      </c>
      <c r="X31" s="359">
        <v>18</v>
      </c>
      <c r="Y31" s="359">
        <v>19</v>
      </c>
      <c r="Z31" s="359">
        <v>20</v>
      </c>
      <c r="AA31" s="359">
        <v>21</v>
      </c>
      <c r="AB31" s="359">
        <v>22</v>
      </c>
      <c r="AC31" s="359">
        <v>23</v>
      </c>
      <c r="AD31" s="359">
        <v>24</v>
      </c>
      <c r="AE31" s="359">
        <v>25</v>
      </c>
      <c r="AF31" s="359"/>
      <c r="AG31" s="359"/>
      <c r="AH31" s="65"/>
    </row>
    <row r="32" spans="1:34" ht="15" customHeight="1">
      <c r="A32" s="360"/>
      <c r="B32" s="361"/>
      <c r="C32" s="361"/>
      <c r="D32" s="361" t="s">
        <v>7</v>
      </c>
      <c r="E32" s="361"/>
      <c r="F32" s="361"/>
      <c r="G32" s="362">
        <f>IF(OR(G24="",G24="H"),0,100)</f>
        <v>100</v>
      </c>
      <c r="H32" s="362">
        <f t="shared" ref="H32:AE32" si="10">IF(OR(H24="",H24="H"),0,100)</f>
        <v>100</v>
      </c>
      <c r="I32" s="362">
        <f t="shared" si="10"/>
        <v>100</v>
      </c>
      <c r="J32" s="362">
        <f t="shared" si="10"/>
        <v>100</v>
      </c>
      <c r="K32" s="362">
        <f t="shared" si="10"/>
        <v>100</v>
      </c>
      <c r="L32" s="362">
        <f t="shared" si="10"/>
        <v>100</v>
      </c>
      <c r="M32" s="362">
        <f t="shared" si="10"/>
        <v>100</v>
      </c>
      <c r="N32" s="362">
        <f t="shared" si="10"/>
        <v>100</v>
      </c>
      <c r="O32" s="362">
        <f t="shared" si="10"/>
        <v>100</v>
      </c>
      <c r="P32" s="362">
        <f t="shared" si="10"/>
        <v>100</v>
      </c>
      <c r="Q32" s="362">
        <f t="shared" si="10"/>
        <v>100</v>
      </c>
      <c r="R32" s="362" t="e">
        <f>IF(OR(#REF!="",#REF!="H"),0,100)</f>
        <v>#REF!</v>
      </c>
      <c r="S32" s="362">
        <f t="shared" si="10"/>
        <v>0</v>
      </c>
      <c r="T32" s="362">
        <f t="shared" si="10"/>
        <v>0</v>
      </c>
      <c r="U32" s="362">
        <f t="shared" si="10"/>
        <v>0</v>
      </c>
      <c r="V32" s="362">
        <f t="shared" si="10"/>
        <v>0</v>
      </c>
      <c r="W32" s="362">
        <f t="shared" si="10"/>
        <v>0</v>
      </c>
      <c r="X32" s="362">
        <f t="shared" si="10"/>
        <v>0</v>
      </c>
      <c r="Y32" s="362">
        <f t="shared" si="10"/>
        <v>0</v>
      </c>
      <c r="Z32" s="362">
        <f t="shared" si="10"/>
        <v>0</v>
      </c>
      <c r="AA32" s="362">
        <f t="shared" si="10"/>
        <v>0</v>
      </c>
      <c r="AB32" s="362">
        <f t="shared" si="10"/>
        <v>0</v>
      </c>
      <c r="AC32" s="362">
        <f t="shared" si="10"/>
        <v>0</v>
      </c>
      <c r="AD32" s="362">
        <f t="shared" si="10"/>
        <v>0</v>
      </c>
      <c r="AE32" s="362">
        <f t="shared" si="10"/>
        <v>0</v>
      </c>
      <c r="AF32" s="362"/>
      <c r="AG32" s="362"/>
      <c r="AH32" s="73"/>
    </row>
    <row r="33" spans="1:34" ht="14.25" customHeight="1">
      <c r="A33" s="360"/>
      <c r="B33" s="363"/>
      <c r="C33" s="363"/>
      <c r="D33" s="363" t="s">
        <v>8</v>
      </c>
      <c r="E33" s="363"/>
      <c r="F33" s="363"/>
      <c r="G33" s="364" t="str">
        <f t="shared" ref="G33:AE33" si="11">IF(G25="",0,G25)</f>
        <v xml:space="preserve"> </v>
      </c>
      <c r="H33" s="364" t="str">
        <f t="shared" si="11"/>
        <v xml:space="preserve"> </v>
      </c>
      <c r="I33" s="364" t="str">
        <f t="shared" si="11"/>
        <v xml:space="preserve"> </v>
      </c>
      <c r="J33" s="364" t="str">
        <f t="shared" si="11"/>
        <v xml:space="preserve"> </v>
      </c>
      <c r="K33" s="364" t="str">
        <f t="shared" si="11"/>
        <v xml:space="preserve"> </v>
      </c>
      <c r="L33" s="364" t="str">
        <f t="shared" si="11"/>
        <v xml:space="preserve"> </v>
      </c>
      <c r="M33" s="364" t="str">
        <f t="shared" si="11"/>
        <v xml:space="preserve"> </v>
      </c>
      <c r="N33" s="364" t="str">
        <f t="shared" si="11"/>
        <v xml:space="preserve"> </v>
      </c>
      <c r="O33" s="364" t="str">
        <f t="shared" si="11"/>
        <v xml:space="preserve"> </v>
      </c>
      <c r="P33" s="364" t="str">
        <f t="shared" si="11"/>
        <v xml:space="preserve"> </v>
      </c>
      <c r="Q33" s="364" t="str">
        <f t="shared" si="11"/>
        <v xml:space="preserve"> </v>
      </c>
      <c r="R33" s="364" t="e">
        <f>IF(#REF!="",0,#REF!)</f>
        <v>#REF!</v>
      </c>
      <c r="S33" s="364" t="str">
        <f t="shared" si="11"/>
        <v xml:space="preserve"> </v>
      </c>
      <c r="T33" s="364" t="str">
        <f t="shared" si="11"/>
        <v xml:space="preserve"> </v>
      </c>
      <c r="U33" s="364" t="str">
        <f t="shared" si="11"/>
        <v xml:space="preserve"> </v>
      </c>
      <c r="V33" s="364" t="str">
        <f t="shared" si="11"/>
        <v xml:space="preserve"> </v>
      </c>
      <c r="W33" s="364" t="str">
        <f t="shared" si="11"/>
        <v xml:space="preserve"> </v>
      </c>
      <c r="X33" s="364" t="str">
        <f t="shared" si="11"/>
        <v xml:space="preserve"> </v>
      </c>
      <c r="Y33" s="364" t="str">
        <f t="shared" si="11"/>
        <v xml:space="preserve"> </v>
      </c>
      <c r="Z33" s="364" t="str">
        <f t="shared" si="11"/>
        <v xml:space="preserve"> </v>
      </c>
      <c r="AA33" s="364" t="str">
        <f t="shared" si="11"/>
        <v xml:space="preserve"> </v>
      </c>
      <c r="AB33" s="364" t="str">
        <f t="shared" si="11"/>
        <v xml:space="preserve"> </v>
      </c>
      <c r="AC33" s="364" t="str">
        <f t="shared" si="11"/>
        <v xml:space="preserve"> </v>
      </c>
      <c r="AD33" s="364" t="str">
        <f t="shared" si="11"/>
        <v xml:space="preserve"> </v>
      </c>
      <c r="AE33" s="364" t="str">
        <f t="shared" si="11"/>
        <v xml:space="preserve"> </v>
      </c>
      <c r="AF33" s="364"/>
      <c r="AG33" s="364"/>
      <c r="AH33" s="74"/>
    </row>
    <row r="34" spans="1:34" ht="14.25" customHeight="1">
      <c r="A34" s="360"/>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28"/>
    </row>
    <row r="35" spans="1:34" s="21" customFormat="1" ht="14.25" customHeight="1">
      <c r="A35" s="365"/>
      <c r="B35" s="366"/>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6"/>
      <c r="AH35" s="1"/>
    </row>
    <row r="36" spans="1:34" s="21" customFormat="1">
      <c r="A36" s="334"/>
      <c r="B36" s="368"/>
      <c r="C36" s="369"/>
      <c r="D36" s="369"/>
      <c r="E36" s="369"/>
      <c r="F36" s="369"/>
      <c r="G36" s="369"/>
      <c r="H36" s="369"/>
      <c r="I36" s="370"/>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8"/>
      <c r="AH36" s="22"/>
    </row>
    <row r="37" spans="1:34" s="21" customFormat="1">
      <c r="A37" s="334"/>
      <c r="B37" s="368"/>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8"/>
      <c r="AH37" s="23"/>
    </row>
    <row r="38" spans="1:34" s="21" customFormat="1">
      <c r="A38" s="334"/>
      <c r="B38" s="368"/>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8"/>
      <c r="AH38" s="23"/>
    </row>
    <row r="39" spans="1:34" s="21" customFormat="1">
      <c r="A39" s="334"/>
      <c r="B39" s="368"/>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8"/>
      <c r="AH39" s="23"/>
    </row>
    <row r="40" spans="1:34" s="21" customFormat="1" ht="9" customHeight="1">
      <c r="A40" s="334"/>
      <c r="B40" s="368"/>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8"/>
      <c r="AH40" s="23"/>
    </row>
    <row r="41" spans="1:34" ht="7.5" customHeight="1">
      <c r="A41" s="371" t="s">
        <v>21</v>
      </c>
      <c r="B41" s="368"/>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8"/>
      <c r="AH41" s="47"/>
    </row>
    <row r="42" spans="1:34" ht="13.5" customHeight="1">
      <c r="A42" s="372"/>
      <c r="B42" s="368"/>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8"/>
      <c r="AH42" s="47"/>
    </row>
    <row r="43" spans="1:34" ht="15">
      <c r="A43" s="373" t="s">
        <v>35</v>
      </c>
      <c r="B43" s="374"/>
      <c r="C43" s="374"/>
      <c r="D43" s="374"/>
      <c r="E43" s="374"/>
      <c r="F43" s="375" t="s">
        <v>75</v>
      </c>
      <c r="G43" s="557">
        <f>COUNTA(G9:G23)</f>
        <v>0</v>
      </c>
      <c r="H43" s="558"/>
      <c r="I43" s="376"/>
      <c r="J43" s="376"/>
      <c r="K43" s="520" t="s">
        <v>98</v>
      </c>
      <c r="L43" s="521"/>
      <c r="M43" s="521"/>
      <c r="N43" s="521"/>
      <c r="O43" s="521"/>
      <c r="P43" s="521"/>
      <c r="Q43" s="521"/>
      <c r="R43" s="521"/>
      <c r="S43" s="521"/>
      <c r="T43" s="521"/>
      <c r="U43" s="521"/>
      <c r="V43" s="522"/>
      <c r="W43" s="377"/>
      <c r="X43" s="378"/>
      <c r="Y43" s="379" t="s">
        <v>17</v>
      </c>
      <c r="Z43" s="561" t="s">
        <v>104</v>
      </c>
      <c r="AA43" s="562"/>
      <c r="AB43" s="562"/>
      <c r="AC43" s="562"/>
      <c r="AD43" s="562"/>
      <c r="AE43" s="563"/>
      <c r="AF43" s="368"/>
      <c r="AG43" s="368"/>
      <c r="AH43" s="47"/>
    </row>
    <row r="44" spans="1:34" ht="14.25">
      <c r="A44" s="380" t="s">
        <v>39</v>
      </c>
      <c r="B44" s="381"/>
      <c r="C44" s="381"/>
      <c r="D44" s="381"/>
      <c r="E44" s="381"/>
      <c r="F44" s="382" t="s">
        <v>75</v>
      </c>
      <c r="G44" s="500">
        <f>COUNTA(D9:D23)-COUNTA(G9:G23)</f>
        <v>0</v>
      </c>
      <c r="H44" s="501"/>
      <c r="I44" s="383"/>
      <c r="J44" s="384"/>
      <c r="K44" s="538" t="s">
        <v>29</v>
      </c>
      <c r="L44" s="539"/>
      <c r="M44" s="539"/>
      <c r="N44" s="539"/>
      <c r="O44" s="539"/>
      <c r="P44" s="539"/>
      <c r="Q44" s="539"/>
      <c r="R44" s="539"/>
      <c r="S44" s="508" t="s">
        <v>90</v>
      </c>
      <c r="T44" s="508"/>
      <c r="U44" s="508" t="s">
        <v>30</v>
      </c>
      <c r="V44" s="509"/>
      <c r="W44" s="377"/>
      <c r="X44" s="378"/>
      <c r="Y44" s="385" t="e">
        <f>IF(G47=": -","0",COUNTIF(AF9:AF23,"&gt;=50")*100/G43)</f>
        <v>#DIV/0!</v>
      </c>
      <c r="Z44" s="386" t="s">
        <v>18</v>
      </c>
      <c r="AA44" s="387"/>
      <c r="AB44" s="387"/>
      <c r="AC44" s="388" t="e">
        <f>"%"&amp;ROUND(Y44,0)</f>
        <v>#DIV/0!</v>
      </c>
      <c r="AD44" s="388"/>
      <c r="AE44" s="389"/>
      <c r="AF44" s="368"/>
      <c r="AG44" s="368"/>
      <c r="AH44" s="47"/>
    </row>
    <row r="45" spans="1:34" ht="14.25">
      <c r="A45" s="380" t="s">
        <v>10</v>
      </c>
      <c r="B45" s="381"/>
      <c r="C45" s="381"/>
      <c r="D45" s="381"/>
      <c r="E45" s="381"/>
      <c r="F45" s="382" t="s">
        <v>75</v>
      </c>
      <c r="G45" s="500">
        <f>COUNTIF(AF9:AF23,"&gt;=50")</f>
        <v>0</v>
      </c>
      <c r="H45" s="501"/>
      <c r="I45" s="510"/>
      <c r="J45" s="511"/>
      <c r="K45" s="390" t="s">
        <v>100</v>
      </c>
      <c r="L45" s="391"/>
      <c r="M45" s="392" t="s">
        <v>77</v>
      </c>
      <c r="N45" s="392"/>
      <c r="O45" s="393"/>
      <c r="P45" s="394" t="s">
        <v>86</v>
      </c>
      <c r="Q45" s="395"/>
      <c r="R45" s="396" t="s">
        <v>75</v>
      </c>
      <c r="S45" s="397">
        <f>COUNTIF(AF9:AF23,"&lt;50")</f>
        <v>0</v>
      </c>
      <c r="T45" s="398" t="s">
        <v>76</v>
      </c>
      <c r="U45" s="399" t="s">
        <v>74</v>
      </c>
      <c r="V45" s="400" t="e">
        <f>IF(S45=" "," ",100*S45/S50)</f>
        <v>#DIV/0!</v>
      </c>
      <c r="W45" s="401"/>
      <c r="X45" s="368"/>
      <c r="Y45" s="385" t="e">
        <f>100-Y44</f>
        <v>#DIV/0!</v>
      </c>
      <c r="Z45" s="402" t="s">
        <v>19</v>
      </c>
      <c r="AA45" s="403"/>
      <c r="AB45" s="403"/>
      <c r="AC45" s="404" t="e">
        <f>"%"&amp;ROUND(Y45,0)</f>
        <v>#DIV/0!</v>
      </c>
      <c r="AD45" s="404"/>
      <c r="AE45" s="405"/>
      <c r="AF45" s="368"/>
      <c r="AG45" s="368"/>
      <c r="AH45" s="47"/>
    </row>
    <row r="46" spans="1:34" ht="14.25">
      <c r="A46" s="380" t="s">
        <v>11</v>
      </c>
      <c r="B46" s="381"/>
      <c r="C46" s="381"/>
      <c r="D46" s="381"/>
      <c r="E46" s="381"/>
      <c r="F46" s="382" t="s">
        <v>75</v>
      </c>
      <c r="G46" s="500">
        <f>COUNTIF(AF9:AF23,"&lt;50")</f>
        <v>0</v>
      </c>
      <c r="H46" s="501"/>
      <c r="I46" s="334"/>
      <c r="J46" s="384"/>
      <c r="K46" s="390" t="s">
        <v>78</v>
      </c>
      <c r="L46" s="391"/>
      <c r="M46" s="392" t="s">
        <v>77</v>
      </c>
      <c r="N46" s="392"/>
      <c r="O46" s="393"/>
      <c r="P46" s="394" t="s">
        <v>85</v>
      </c>
      <c r="Q46" s="395"/>
      <c r="R46" s="396" t="s">
        <v>75</v>
      </c>
      <c r="S46" s="397">
        <f>(COUNTIF(AF9:AF23,"&lt;60")-(COUNTIF(AF9:AF23,"&lt;50")))</f>
        <v>0</v>
      </c>
      <c r="T46" s="398" t="s">
        <v>76</v>
      </c>
      <c r="U46" s="399" t="s">
        <v>74</v>
      </c>
      <c r="V46" s="400" t="e">
        <f>IF(S46=" "," ",100*S46/S50)</f>
        <v>#DIV/0!</v>
      </c>
      <c r="W46" s="401"/>
      <c r="X46" s="368"/>
      <c r="Y46" s="364"/>
      <c r="Z46" s="406"/>
      <c r="AA46" s="403"/>
      <c r="AB46" s="403"/>
      <c r="AC46" s="403"/>
      <c r="AD46" s="403"/>
      <c r="AE46" s="405"/>
      <c r="AF46" s="368"/>
      <c r="AG46" s="368"/>
      <c r="AH46" s="47"/>
    </row>
    <row r="47" spans="1:34" ht="14.25" customHeight="1">
      <c r="A47" s="407" t="s">
        <v>107</v>
      </c>
      <c r="B47" s="408"/>
      <c r="C47" s="408"/>
      <c r="D47" s="408"/>
      <c r="E47" s="408"/>
      <c r="F47" s="409" t="s">
        <v>75</v>
      </c>
      <c r="G47" s="550" t="str">
        <f>IF(G9="","-",COUNTIF(AF9:AF23,"&gt;=50")/M3)</f>
        <v>-</v>
      </c>
      <c r="H47" s="551"/>
      <c r="I47" s="334"/>
      <c r="J47" s="410"/>
      <c r="K47" s="390" t="s">
        <v>79</v>
      </c>
      <c r="L47" s="391"/>
      <c r="M47" s="392" t="s">
        <v>77</v>
      </c>
      <c r="N47" s="392"/>
      <c r="O47" s="393"/>
      <c r="P47" s="394" t="s">
        <v>84</v>
      </c>
      <c r="Q47" s="395"/>
      <c r="R47" s="396" t="s">
        <v>75</v>
      </c>
      <c r="S47" s="397">
        <f>(COUNTIF(AF9:AF23,"&lt;70")-(COUNTIF(AF9:AF23,"&lt;60")))</f>
        <v>0</v>
      </c>
      <c r="T47" s="398" t="s">
        <v>76</v>
      </c>
      <c r="U47" s="399" t="s">
        <v>74</v>
      </c>
      <c r="V47" s="400" t="e">
        <f>IF(S47=" "," ",100*S47/S50)</f>
        <v>#DIV/0!</v>
      </c>
      <c r="W47" s="401"/>
      <c r="X47" s="368"/>
      <c r="Y47" s="363"/>
      <c r="Z47" s="411"/>
      <c r="AA47" s="412"/>
      <c r="AB47" s="412"/>
      <c r="AC47" s="412"/>
      <c r="AD47" s="412"/>
      <c r="AE47" s="405"/>
      <c r="AF47" s="368"/>
      <c r="AG47" s="368"/>
      <c r="AH47" s="47"/>
    </row>
    <row r="48" spans="1:34" ht="14.25">
      <c r="A48" s="380" t="s">
        <v>15</v>
      </c>
      <c r="B48" s="413"/>
      <c r="C48" s="413"/>
      <c r="D48" s="413"/>
      <c r="E48" s="413"/>
      <c r="F48" s="382" t="s">
        <v>75</v>
      </c>
      <c r="G48" s="559">
        <f>MAX(AG9:AG23)</f>
        <v>0</v>
      </c>
      <c r="H48" s="560"/>
      <c r="I48" s="334"/>
      <c r="J48" s="403"/>
      <c r="K48" s="390" t="s">
        <v>80</v>
      </c>
      <c r="L48" s="391"/>
      <c r="M48" s="392" t="s">
        <v>77</v>
      </c>
      <c r="N48" s="392"/>
      <c r="O48" s="393"/>
      <c r="P48" s="394" t="s">
        <v>83</v>
      </c>
      <c r="Q48" s="395"/>
      <c r="R48" s="396" t="s">
        <v>75</v>
      </c>
      <c r="S48" s="397">
        <f>(COUNTIF(AF9:AF23,"&lt;85")-(COUNTIF(AF9:AF23,"&lt;70")))</f>
        <v>0</v>
      </c>
      <c r="T48" s="398" t="s">
        <v>76</v>
      </c>
      <c r="U48" s="399" t="s">
        <v>74</v>
      </c>
      <c r="V48" s="400" t="e">
        <f>IF(S48=" "," ",100*S48/S50)</f>
        <v>#DIV/0!</v>
      </c>
      <c r="W48" s="401"/>
      <c r="X48" s="368"/>
      <c r="Y48" s="412"/>
      <c r="Z48" s="411"/>
      <c r="AA48" s="412"/>
      <c r="AB48" s="412"/>
      <c r="AC48" s="412"/>
      <c r="AD48" s="412"/>
      <c r="AE48" s="414"/>
      <c r="AF48" s="368"/>
      <c r="AG48" s="368"/>
      <c r="AH48" s="47"/>
    </row>
    <row r="49" spans="1:34" ht="14.25">
      <c r="A49" s="380" t="s">
        <v>16</v>
      </c>
      <c r="B49" s="413"/>
      <c r="C49" s="413"/>
      <c r="D49" s="413"/>
      <c r="E49" s="413"/>
      <c r="F49" s="382" t="s">
        <v>75</v>
      </c>
      <c r="G49" s="500">
        <f>MIN(AG9:AG23)</f>
        <v>0</v>
      </c>
      <c r="H49" s="501"/>
      <c r="I49" s="334"/>
      <c r="J49" s="403"/>
      <c r="K49" s="390" t="s">
        <v>81</v>
      </c>
      <c r="L49" s="391"/>
      <c r="M49" s="392" t="s">
        <v>77</v>
      </c>
      <c r="N49" s="392"/>
      <c r="O49" s="393"/>
      <c r="P49" s="394" t="s">
        <v>82</v>
      </c>
      <c r="Q49" s="395"/>
      <c r="R49" s="396" t="s">
        <v>75</v>
      </c>
      <c r="S49" s="397">
        <f>(COUNTIF(AF9:AF23,"&lt;101")-(COUNTIF(AF9:AF23,"&lt;85")))</f>
        <v>0</v>
      </c>
      <c r="T49" s="398" t="s">
        <v>76</v>
      </c>
      <c r="U49" s="399" t="s">
        <v>74</v>
      </c>
      <c r="V49" s="400" t="e">
        <f>IF(S49=" "," ",100*S49/S50)</f>
        <v>#DIV/0!</v>
      </c>
      <c r="W49" s="401"/>
      <c r="X49" s="368"/>
      <c r="Y49" s="412"/>
      <c r="Z49" s="415"/>
      <c r="AA49" s="416"/>
      <c r="AB49" s="416"/>
      <c r="AC49" s="416"/>
      <c r="AD49" s="416"/>
      <c r="AE49" s="414"/>
      <c r="AF49" s="368"/>
      <c r="AG49" s="368"/>
      <c r="AH49" s="47"/>
    </row>
    <row r="50" spans="1:34" ht="13.5">
      <c r="A50" s="417" t="s">
        <v>65</v>
      </c>
      <c r="B50" s="418"/>
      <c r="C50" s="418"/>
      <c r="D50" s="418"/>
      <c r="E50" s="418"/>
      <c r="F50" s="419" t="s">
        <v>75</v>
      </c>
      <c r="G50" s="502" t="e">
        <f>IF(AF25="0","0",ROUND(AVERAGE(AG9:AG23),0))</f>
        <v>#DIV/0!</v>
      </c>
      <c r="H50" s="503"/>
      <c r="I50" s="334"/>
      <c r="J50" s="403"/>
      <c r="K50" s="512" t="s">
        <v>31</v>
      </c>
      <c r="L50" s="513"/>
      <c r="M50" s="513"/>
      <c r="N50" s="513"/>
      <c r="O50" s="513"/>
      <c r="P50" s="513"/>
      <c r="Q50" s="513"/>
      <c r="R50" s="420" t="s">
        <v>75</v>
      </c>
      <c r="S50" s="421">
        <f>SUM(S45:S49)</f>
        <v>0</v>
      </c>
      <c r="T50" s="422" t="s">
        <v>76</v>
      </c>
      <c r="U50" s="423" t="s">
        <v>74</v>
      </c>
      <c r="V50" s="424" t="e">
        <f>SUM(V46:V49)</f>
        <v>#DIV/0!</v>
      </c>
      <c r="W50" s="425"/>
      <c r="X50" s="368"/>
      <c r="Y50" s="369"/>
      <c r="Z50" s="426"/>
      <c r="AA50" s="427"/>
      <c r="AB50" s="427"/>
      <c r="AC50" s="427"/>
      <c r="AD50" s="427"/>
      <c r="AE50" s="428"/>
      <c r="AF50" s="369"/>
      <c r="AG50" s="368"/>
      <c r="AH50" s="47"/>
    </row>
    <row r="51" spans="1:34" ht="20.25" customHeight="1">
      <c r="A51" s="45"/>
      <c r="C51" s="44"/>
      <c r="D51" s="44"/>
      <c r="E51" s="44"/>
      <c r="F51" s="44"/>
      <c r="G51" s="44"/>
      <c r="H51" s="44"/>
      <c r="I51" s="44"/>
      <c r="J51" s="57"/>
      <c r="K51" s="33"/>
      <c r="L51" s="18"/>
      <c r="M51" s="20"/>
      <c r="N51" s="20"/>
      <c r="O51" s="57"/>
      <c r="P51" s="57"/>
      <c r="Q51" s="41"/>
      <c r="R51" s="57"/>
      <c r="S51" s="57"/>
      <c r="T51" s="57"/>
      <c r="U51" s="97"/>
      <c r="V51" s="44"/>
      <c r="W51" s="44"/>
      <c r="X51" s="44"/>
      <c r="Y51" s="44"/>
      <c r="Z51" s="44"/>
      <c r="AA51" s="44"/>
      <c r="AB51" s="44"/>
      <c r="AC51" s="46"/>
      <c r="AD51" s="46"/>
      <c r="AE51" s="46"/>
      <c r="AF51" s="46"/>
      <c r="AG51" s="27"/>
      <c r="AH51" s="47"/>
    </row>
    <row r="52" spans="1:34" ht="13.5" customHeight="1">
      <c r="A52" s="535" t="s">
        <v>32</v>
      </c>
      <c r="B52" s="536"/>
      <c r="C52" s="536"/>
      <c r="D52" s="536"/>
      <c r="E52" s="536"/>
      <c r="F52" s="536"/>
      <c r="G52" s="536"/>
      <c r="H52" s="536"/>
      <c r="I52" s="536"/>
      <c r="J52" s="536"/>
      <c r="K52" s="536"/>
      <c r="L52" s="536"/>
      <c r="M52" s="536"/>
      <c r="N52" s="536"/>
      <c r="O52" s="536"/>
      <c r="P52" s="536"/>
      <c r="Q52" s="536"/>
      <c r="R52" s="536"/>
      <c r="S52" s="537"/>
      <c r="T52" s="523" t="s">
        <v>12</v>
      </c>
      <c r="U52" s="524"/>
      <c r="V52" s="524"/>
      <c r="W52" s="524"/>
      <c r="X52" s="524"/>
      <c r="Y52" s="524"/>
      <c r="Z52" s="524"/>
      <c r="AA52" s="525"/>
      <c r="AB52" s="523" t="s">
        <v>13</v>
      </c>
      <c r="AC52" s="524"/>
      <c r="AD52" s="524"/>
      <c r="AE52" s="524"/>
      <c r="AF52" s="524"/>
      <c r="AG52" s="525"/>
      <c r="AH52" s="6"/>
    </row>
    <row r="53" spans="1:34" ht="12.75" customHeight="1">
      <c r="A53" s="540"/>
      <c r="B53" s="541"/>
      <c r="C53" s="541"/>
      <c r="D53" s="541"/>
      <c r="E53" s="541"/>
      <c r="F53" s="541"/>
      <c r="G53" s="541"/>
      <c r="H53" s="541"/>
      <c r="I53" s="541"/>
      <c r="J53" s="541"/>
      <c r="K53" s="541"/>
      <c r="L53" s="541"/>
      <c r="M53" s="541"/>
      <c r="N53" s="541"/>
      <c r="O53" s="541"/>
      <c r="P53" s="541"/>
      <c r="Q53" s="541"/>
      <c r="R53" s="541"/>
      <c r="S53" s="542"/>
      <c r="T53" s="526"/>
      <c r="U53" s="527"/>
      <c r="V53" s="527"/>
      <c r="W53" s="527"/>
      <c r="X53" s="527"/>
      <c r="Y53" s="527"/>
      <c r="Z53" s="527"/>
      <c r="AA53" s="528"/>
      <c r="AB53" s="50"/>
      <c r="AC53" s="48"/>
      <c r="AD53" s="48"/>
      <c r="AE53" s="48"/>
      <c r="AF53" s="48"/>
      <c r="AG53" s="51"/>
      <c r="AH53" s="6"/>
    </row>
    <row r="54" spans="1:34">
      <c r="A54" s="543"/>
      <c r="B54" s="544"/>
      <c r="C54" s="544"/>
      <c r="D54" s="544"/>
      <c r="E54" s="544"/>
      <c r="F54" s="544"/>
      <c r="G54" s="544"/>
      <c r="H54" s="544"/>
      <c r="I54" s="544"/>
      <c r="J54" s="544"/>
      <c r="K54" s="544"/>
      <c r="L54" s="544"/>
      <c r="M54" s="544"/>
      <c r="N54" s="544"/>
      <c r="O54" s="544"/>
      <c r="P54" s="544"/>
      <c r="Q54" s="544"/>
      <c r="R54" s="544"/>
      <c r="S54" s="545"/>
      <c r="T54" s="526"/>
      <c r="U54" s="527"/>
      <c r="V54" s="527"/>
      <c r="W54" s="527"/>
      <c r="X54" s="527"/>
      <c r="Y54" s="527"/>
      <c r="Z54" s="527"/>
      <c r="AA54" s="528"/>
      <c r="AB54" s="53"/>
      <c r="AC54" s="49"/>
      <c r="AD54" s="49"/>
      <c r="AE54" s="49"/>
      <c r="AF54" s="49"/>
      <c r="AG54" s="52"/>
      <c r="AH54" s="6"/>
    </row>
    <row r="55" spans="1:34">
      <c r="A55" s="543"/>
      <c r="B55" s="544"/>
      <c r="C55" s="544"/>
      <c r="D55" s="544"/>
      <c r="E55" s="544"/>
      <c r="F55" s="544"/>
      <c r="G55" s="544"/>
      <c r="H55" s="544"/>
      <c r="I55" s="544"/>
      <c r="J55" s="544"/>
      <c r="K55" s="544"/>
      <c r="L55" s="544"/>
      <c r="M55" s="544"/>
      <c r="N55" s="544"/>
      <c r="O55" s="544"/>
      <c r="P55" s="544"/>
      <c r="Q55" s="544"/>
      <c r="R55" s="544"/>
      <c r="S55" s="545"/>
      <c r="T55" s="526"/>
      <c r="U55" s="527"/>
      <c r="V55" s="527"/>
      <c r="W55" s="527"/>
      <c r="X55" s="527"/>
      <c r="Y55" s="527"/>
      <c r="Z55" s="527"/>
      <c r="AA55" s="528"/>
      <c r="AB55" s="53"/>
      <c r="AC55" s="49"/>
      <c r="AD55" s="49"/>
      <c r="AE55" s="49"/>
      <c r="AF55" s="49"/>
      <c r="AG55" s="52"/>
      <c r="AH55" s="6"/>
    </row>
    <row r="56" spans="1:34" ht="13.5" customHeight="1">
      <c r="A56" s="543"/>
      <c r="B56" s="544"/>
      <c r="C56" s="544"/>
      <c r="D56" s="544"/>
      <c r="E56" s="544"/>
      <c r="F56" s="544"/>
      <c r="G56" s="544"/>
      <c r="H56" s="544"/>
      <c r="I56" s="544"/>
      <c r="J56" s="544"/>
      <c r="K56" s="544"/>
      <c r="L56" s="544"/>
      <c r="M56" s="544"/>
      <c r="N56" s="544"/>
      <c r="O56" s="544"/>
      <c r="P56" s="544"/>
      <c r="Q56" s="544"/>
      <c r="R56" s="544"/>
      <c r="S56" s="545"/>
      <c r="T56" s="532" t="str">
        <f>Genel!D12</f>
        <v>xxx</v>
      </c>
      <c r="U56" s="533"/>
      <c r="V56" s="533"/>
      <c r="W56" s="533"/>
      <c r="X56" s="533"/>
      <c r="Y56" s="533"/>
      <c r="Z56" s="533"/>
      <c r="AA56" s="534"/>
      <c r="AB56" s="532" t="str">
        <f>Genel!D12</f>
        <v>xxx</v>
      </c>
      <c r="AC56" s="533"/>
      <c r="AD56" s="533"/>
      <c r="AE56" s="533"/>
      <c r="AF56" s="533"/>
      <c r="AG56" s="534"/>
      <c r="AH56" s="6"/>
    </row>
    <row r="57" spans="1:34">
      <c r="A57" s="543"/>
      <c r="B57" s="544"/>
      <c r="C57" s="544"/>
      <c r="D57" s="544"/>
      <c r="E57" s="544"/>
      <c r="F57" s="544"/>
      <c r="G57" s="544"/>
      <c r="H57" s="544"/>
      <c r="I57" s="544"/>
      <c r="J57" s="544"/>
      <c r="K57" s="544"/>
      <c r="L57" s="544"/>
      <c r="M57" s="544"/>
      <c r="N57" s="544"/>
      <c r="O57" s="544"/>
      <c r="P57" s="544"/>
      <c r="Q57" s="544"/>
      <c r="R57" s="544"/>
      <c r="S57" s="545"/>
      <c r="T57" s="514" t="s">
        <v>238</v>
      </c>
      <c r="U57" s="515"/>
      <c r="V57" s="515"/>
      <c r="W57" s="515"/>
      <c r="X57" s="515"/>
      <c r="Y57" s="515"/>
      <c r="Z57" s="515"/>
      <c r="AA57" s="516"/>
      <c r="AB57" s="514" t="str">
        <f>Genel!D11</f>
        <v>xxx</v>
      </c>
      <c r="AC57" s="515"/>
      <c r="AD57" s="515"/>
      <c r="AE57" s="515"/>
      <c r="AF57" s="515"/>
      <c r="AG57" s="516"/>
      <c r="AH57" s="6"/>
    </row>
    <row r="58" spans="1:34">
      <c r="A58" s="546"/>
      <c r="B58" s="547"/>
      <c r="C58" s="547"/>
      <c r="D58" s="547"/>
      <c r="E58" s="547"/>
      <c r="F58" s="547"/>
      <c r="G58" s="547"/>
      <c r="H58" s="547"/>
      <c r="I58" s="547"/>
      <c r="J58" s="547"/>
      <c r="K58" s="547"/>
      <c r="L58" s="547"/>
      <c r="M58" s="547"/>
      <c r="N58" s="547"/>
      <c r="O58" s="547"/>
      <c r="P58" s="547"/>
      <c r="Q58" s="547"/>
      <c r="R58" s="547"/>
      <c r="S58" s="548"/>
      <c r="T58" s="529" t="str">
        <f>Genel!D14</f>
        <v>2. Yabancı Dil Fransızca Zümresi</v>
      </c>
      <c r="U58" s="530"/>
      <c r="V58" s="530"/>
      <c r="W58" s="530"/>
      <c r="X58" s="530"/>
      <c r="Y58" s="530"/>
      <c r="Z58" s="530"/>
      <c r="AA58" s="531"/>
      <c r="AB58" s="517" t="s">
        <v>14</v>
      </c>
      <c r="AC58" s="518"/>
      <c r="AD58" s="518"/>
      <c r="AE58" s="518"/>
      <c r="AF58" s="518"/>
      <c r="AG58" s="519"/>
      <c r="AH58" s="6"/>
    </row>
    <row r="59" spans="1:34" ht="9" customHeight="1">
      <c r="AH59" s="6"/>
    </row>
  </sheetData>
  <sheetProtection formatCells="0" formatColumns="0" formatRows="0" insertColumns="0" insertRows="0" insertHyperlinks="0" deleteColumns="0" deleteRows="0" sort="0" autoFilter="0" pivotTables="0"/>
  <mergeCells count="60">
    <mergeCell ref="A6:F6"/>
    <mergeCell ref="AF6:AG6"/>
    <mergeCell ref="A1:AH1"/>
    <mergeCell ref="D3:E3"/>
    <mergeCell ref="J3:L3"/>
    <mergeCell ref="N3:R3"/>
    <mergeCell ref="V3:X3"/>
    <mergeCell ref="A18:B18"/>
    <mergeCell ref="A7:F7"/>
    <mergeCell ref="A8:B8"/>
    <mergeCell ref="A9:B9"/>
    <mergeCell ref="A10:B10"/>
    <mergeCell ref="A11:B11"/>
    <mergeCell ref="A12:B12"/>
    <mergeCell ref="A13:B13"/>
    <mergeCell ref="A14:B14"/>
    <mergeCell ref="A15:B15"/>
    <mergeCell ref="A16:B16"/>
    <mergeCell ref="A17:B17"/>
    <mergeCell ref="A24:F24"/>
    <mergeCell ref="A25:F25"/>
    <mergeCell ref="A26:F26"/>
    <mergeCell ref="A27:F27"/>
    <mergeCell ref="A19:B19"/>
    <mergeCell ref="A20:B20"/>
    <mergeCell ref="A21:B21"/>
    <mergeCell ref="A22:B22"/>
    <mergeCell ref="A23:B23"/>
    <mergeCell ref="AF27:AF28"/>
    <mergeCell ref="AG27:AG28"/>
    <mergeCell ref="A28:F28"/>
    <mergeCell ref="A30:AG30"/>
    <mergeCell ref="G43:H43"/>
    <mergeCell ref="K43:V43"/>
    <mergeCell ref="Z43:AE43"/>
    <mergeCell ref="K50:Q50"/>
    <mergeCell ref="G44:H44"/>
    <mergeCell ref="K44:R44"/>
    <mergeCell ref="S44:T44"/>
    <mergeCell ref="U44:V44"/>
    <mergeCell ref="G45:H45"/>
    <mergeCell ref="I45:J45"/>
    <mergeCell ref="G46:H46"/>
    <mergeCell ref="G47:H47"/>
    <mergeCell ref="G48:H48"/>
    <mergeCell ref="G49:H49"/>
    <mergeCell ref="G50:H50"/>
    <mergeCell ref="AB57:AG57"/>
    <mergeCell ref="T58:AA58"/>
    <mergeCell ref="AB58:AG58"/>
    <mergeCell ref="A52:S52"/>
    <mergeCell ref="T52:AA52"/>
    <mergeCell ref="AB52:AG52"/>
    <mergeCell ref="A53:S58"/>
    <mergeCell ref="T53:AA53"/>
    <mergeCell ref="T54:AA54"/>
    <mergeCell ref="T55:AA55"/>
    <mergeCell ref="T56:AA56"/>
    <mergeCell ref="AB56:AG56"/>
    <mergeCell ref="T57:AA57"/>
  </mergeCells>
  <dataValidations count="2">
    <dataValidation type="decimal" allowBlank="1" showInputMessage="1" showErrorMessage="1" errorTitle="Yanlış Değer Girişi" error="Puan değerinin üstünde bir not girdiniz." sqref="S9:AE23 G9:Q23">
      <formula1>0</formula1>
      <formula2>G$7</formula2>
    </dataValidation>
    <dataValidation type="decimal" allowBlank="1" showInputMessage="1" showErrorMessage="1" errorTitle="Değer fazlası ahatası" error="10'dan fazla bir değer girişi yaptınız." sqref="G7:AE7">
      <formula1>0</formula1>
      <formula2>50</formula2>
    </dataValidation>
  </dataValidations>
  <printOptions horizontalCentered="1"/>
  <pageMargins left="0.19685039370078741" right="7.874015748031496E-2" top="0.27559055118110237" bottom="0.19685039370078741" header="0.27559055118110237" footer="0.19685039370078741"/>
  <pageSetup paperSize="9" scale="70" orientation="portrait" r:id="rId1"/>
  <headerFooter alignWithMargins="0"/>
  <ignoredErrors>
    <ignoredError sqref="G7 H7:Q7 G6:R6"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59"/>
  <sheetViews>
    <sheetView zoomScale="80" zoomScaleNormal="80" zoomScalePageLayoutView="69" workbookViewId="0">
      <selection activeCell="V3" sqref="V3:X3"/>
    </sheetView>
  </sheetViews>
  <sheetFormatPr baseColWidth="10" defaultColWidth="9.140625" defaultRowHeight="12.75"/>
  <cols>
    <col min="1" max="1" width="1.5703125" style="3" customWidth="1"/>
    <col min="2" max="2" width="2.28515625" style="19" customWidth="1"/>
    <col min="3" max="3" width="5.28515625" style="19" customWidth="1"/>
    <col min="4" max="4" width="15.140625" style="19" customWidth="1"/>
    <col min="5" max="5" width="13.28515625" style="19" customWidth="1"/>
    <col min="6" max="6" width="2.28515625" style="19" customWidth="1"/>
    <col min="7" max="9" width="3.85546875" style="19" customWidth="1"/>
    <col min="10" max="10" width="4" style="19" customWidth="1"/>
    <col min="11" max="31" width="3.85546875" style="19" customWidth="1"/>
    <col min="32" max="33" width="4.5703125" style="19" customWidth="1"/>
    <col min="34" max="34" width="1.5703125" style="19" customWidth="1"/>
    <col min="35" max="35" width="2.42578125" style="3" bestFit="1" customWidth="1"/>
    <col min="36" max="16384" width="9.140625" style="3"/>
  </cols>
  <sheetData>
    <row r="1" spans="1:37" ht="27.75" customHeight="1" thickBot="1">
      <c r="A1" s="549" t="str">
        <f>Genel!D15</f>
        <v>Vefa  Lisesi Ortak Sınav Değerlendirme Formu</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row>
    <row r="2" spans="1:37" ht="9.75" customHeight="1">
      <c r="A2" s="4"/>
      <c r="B2" s="5"/>
      <c r="C2" s="5"/>
      <c r="D2" s="5"/>
      <c r="E2" s="5"/>
      <c r="F2" s="5"/>
      <c r="G2" s="5"/>
      <c r="H2" s="5"/>
      <c r="I2" s="5"/>
      <c r="J2" s="5"/>
      <c r="K2" s="5"/>
      <c r="L2" s="98"/>
      <c r="M2" s="5"/>
      <c r="N2" s="5"/>
      <c r="O2" s="5"/>
      <c r="P2" s="5"/>
      <c r="Q2" s="5"/>
      <c r="R2" s="5"/>
      <c r="S2" s="5"/>
      <c r="T2" s="5"/>
      <c r="U2" s="5"/>
      <c r="V2" s="5"/>
      <c r="W2" s="5"/>
      <c r="X2" s="5"/>
      <c r="Y2" s="5"/>
      <c r="Z2" s="5"/>
      <c r="AA2" s="98"/>
      <c r="AB2" s="5"/>
      <c r="AC2" s="5"/>
      <c r="AD2" s="5"/>
      <c r="AE2" s="5"/>
      <c r="AF2" s="5"/>
      <c r="AG2" s="5"/>
      <c r="AH2" s="99"/>
    </row>
    <row r="3" spans="1:37" s="91" customFormat="1" ht="21" customHeight="1">
      <c r="A3" s="105"/>
      <c r="B3" s="82" t="s">
        <v>6</v>
      </c>
      <c r="C3" s="83"/>
      <c r="D3" s="491" t="str">
        <f>Genel!D2</f>
        <v>SEÇMELİ 2. YABANCI DİL - FRANSIZCA</v>
      </c>
      <c r="E3" s="491"/>
      <c r="F3" s="82" t="s">
        <v>66</v>
      </c>
      <c r="G3" s="87"/>
      <c r="H3" s="192" t="s">
        <v>167</v>
      </c>
      <c r="I3" s="193"/>
      <c r="J3" s="82" t="s">
        <v>3</v>
      </c>
      <c r="K3" s="84"/>
      <c r="L3" s="85"/>
      <c r="M3" s="92"/>
      <c r="N3" s="493" t="s">
        <v>128</v>
      </c>
      <c r="O3" s="494"/>
      <c r="P3" s="494"/>
      <c r="Q3" s="494"/>
      <c r="R3" s="494"/>
      <c r="S3" s="92"/>
      <c r="T3" s="83" t="s">
        <v>72</v>
      </c>
      <c r="U3" s="87"/>
      <c r="V3" s="495"/>
      <c r="W3" s="495"/>
      <c r="X3" s="496"/>
      <c r="Y3" s="82" t="s">
        <v>73</v>
      </c>
      <c r="Z3" s="83"/>
      <c r="AA3" s="83"/>
      <c r="AB3" s="191" t="str">
        <f>Genel!D5</f>
        <v>1.</v>
      </c>
      <c r="AC3" s="86" t="s">
        <v>4</v>
      </c>
      <c r="AD3" s="87"/>
      <c r="AE3" s="191" t="s">
        <v>37</v>
      </c>
      <c r="AF3" s="86" t="s">
        <v>5</v>
      </c>
      <c r="AG3" s="88"/>
      <c r="AH3" s="103"/>
      <c r="AI3" s="89"/>
      <c r="AJ3" s="90"/>
    </row>
    <row r="4" spans="1:37" ht="9.75" customHeight="1" thickBot="1">
      <c r="A4" s="8"/>
      <c r="B4" s="9"/>
      <c r="C4" s="9"/>
      <c r="D4" s="10"/>
      <c r="E4" s="10"/>
      <c r="F4" s="10"/>
      <c r="G4" s="10"/>
      <c r="H4" s="10"/>
      <c r="I4" s="10"/>
      <c r="J4" s="10"/>
      <c r="K4" s="11"/>
      <c r="L4" s="10"/>
      <c r="M4" s="214">
        <f>M3</f>
        <v>0</v>
      </c>
      <c r="N4" s="10"/>
      <c r="O4" s="12"/>
      <c r="P4" s="11"/>
      <c r="Q4" s="9"/>
      <c r="R4" s="9"/>
      <c r="S4" s="9"/>
      <c r="T4" s="13"/>
      <c r="U4" s="11"/>
      <c r="V4" s="10"/>
      <c r="W4" s="10"/>
      <c r="X4" s="10"/>
      <c r="Y4" s="10"/>
      <c r="Z4" s="14"/>
      <c r="AA4" s="14"/>
      <c r="AB4" s="14"/>
      <c r="AC4" s="14"/>
      <c r="AD4" s="11"/>
      <c r="AE4" s="9"/>
      <c r="AF4" s="9"/>
      <c r="AG4" s="9"/>
      <c r="AH4" s="104"/>
    </row>
    <row r="5" spans="1:37" ht="16.5" customHeight="1">
      <c r="A5" s="174" t="s">
        <v>113</v>
      </c>
      <c r="B5" s="26"/>
      <c r="C5" s="27"/>
      <c r="D5" s="27"/>
      <c r="E5" s="27"/>
      <c r="F5" s="27"/>
      <c r="G5" s="27"/>
      <c r="H5" s="27"/>
      <c r="I5" s="27"/>
      <c r="J5" s="27"/>
      <c r="K5" s="27"/>
      <c r="L5" s="27"/>
      <c r="M5" s="27"/>
      <c r="N5" s="27"/>
      <c r="O5" s="27"/>
      <c r="P5" s="27"/>
      <c r="Q5" s="27"/>
      <c r="R5" s="27"/>
      <c r="S5" s="6"/>
      <c r="T5" s="6"/>
      <c r="U5" s="6"/>
      <c r="V5" s="6"/>
      <c r="W5" s="6"/>
      <c r="X5" s="6"/>
      <c r="Y5" s="6"/>
      <c r="Z5" s="6"/>
      <c r="AA5" s="6"/>
      <c r="AB5" s="155" t="str">
        <f>CONCATENATE(AB3,AC3," ",AE3,AF3)</f>
        <v>1.DÖNEM 2.YAZILI</v>
      </c>
      <c r="AC5" s="6"/>
      <c r="AD5" s="6"/>
      <c r="AE5" s="6"/>
      <c r="AF5" s="6"/>
      <c r="AG5" s="6"/>
      <c r="AH5" s="6"/>
    </row>
    <row r="6" spans="1:37" ht="118.5" customHeight="1">
      <c r="A6" s="472" t="s">
        <v>70</v>
      </c>
      <c r="B6" s="473"/>
      <c r="C6" s="473"/>
      <c r="D6" s="473"/>
      <c r="E6" s="473"/>
      <c r="F6" s="474"/>
      <c r="G6" s="355" t="str">
        <f>IF(Konular!G6=0," ",Konular!G6)</f>
        <v>il y a, ce sont, c'est, ils sont</v>
      </c>
      <c r="H6" s="355" t="str">
        <f>IF(Konular!H6=0," ",Konular!H6)</f>
        <v>quel, quelle, de quelle, quels, quelles</v>
      </c>
      <c r="I6" s="355" t="str">
        <f>IF(Konular!I6=0," ",Konular!I6)</f>
        <v>dişi/erkek sıfatları tanıma</v>
      </c>
      <c r="J6" s="355" t="str">
        <f>IF(Konular!J6=0," ",Konular!J6)</f>
        <v>fiilleri anlam ve şahıslarına göre doğru kullanma</v>
      </c>
      <c r="K6" s="355" t="str">
        <f>IF(Konular!K6=0," ",Konular!K6)</f>
        <v>cevaplara uygun soru cümlelerini bulma</v>
      </c>
      <c r="L6" s="355" t="str">
        <f>IF(Konular!L6=0," ",Konular!L6)</f>
        <v>olumsuz cevap cümlesi oluşturma</v>
      </c>
      <c r="M6" s="355" t="str">
        <f>IF(Konular!M6=0," ",Konular!M6)</f>
        <v>iyelik sıfatlarını kullanma</v>
      </c>
      <c r="N6" s="355" t="str">
        <f>IF(Konular!N6=0," ",Konular!N6)</f>
        <v>sayıları tanıma</v>
      </c>
      <c r="O6" s="355" t="str">
        <f>IF(Konular!O6=0," ",Konular!O6)</f>
        <v>işaret sıfatlarını tanıma ve kullanma</v>
      </c>
      <c r="P6" s="355" t="str">
        <f>IF(Konular!P6=0," ",Konular!P6)</f>
        <v>articles définis/indéfinis/contractés</v>
      </c>
      <c r="Q6" s="355" t="str">
        <f>IF(Konular!Q6=0," ",Konular!Q6)</f>
        <v>yer belirteçlerini ve zarflarıyla mekan tanımlama</v>
      </c>
      <c r="R6" s="355"/>
      <c r="S6" s="355"/>
      <c r="T6" s="355"/>
      <c r="U6" s="355"/>
      <c r="V6" s="355"/>
      <c r="W6" s="355"/>
      <c r="X6" s="355"/>
      <c r="Y6" s="355"/>
      <c r="Z6" s="355"/>
      <c r="AA6" s="355"/>
      <c r="AB6" s="355"/>
      <c r="AC6" s="355"/>
      <c r="AD6" s="355"/>
      <c r="AE6" s="355"/>
      <c r="AF6" s="475" t="s">
        <v>116</v>
      </c>
      <c r="AG6" s="476"/>
      <c r="AH6" s="15"/>
    </row>
    <row r="7" spans="1:37" ht="16.5">
      <c r="A7" s="469" t="s">
        <v>71</v>
      </c>
      <c r="B7" s="470"/>
      <c r="C7" s="470"/>
      <c r="D7" s="470"/>
      <c r="E7" s="470"/>
      <c r="F7" s="471"/>
      <c r="G7" s="356">
        <f>IF(Konular!G7=0," ",Konular!G7)</f>
        <v>5</v>
      </c>
      <c r="H7" s="356">
        <f>IF(Konular!H7=0," ",Konular!H7)</f>
        <v>5</v>
      </c>
      <c r="I7" s="356">
        <f>IF(Konular!I7=0," ",Konular!I7)</f>
        <v>10</v>
      </c>
      <c r="J7" s="356">
        <f>IF(Konular!J7=0," ",Konular!J7)</f>
        <v>10</v>
      </c>
      <c r="K7" s="356">
        <f>IF(Konular!K7=0," ",Konular!K7)</f>
        <v>10</v>
      </c>
      <c r="L7" s="356">
        <f>IF(Konular!L7=0," ",Konular!L7)</f>
        <v>15</v>
      </c>
      <c r="M7" s="356">
        <f>IF(Konular!M7=0," ",Konular!M7)</f>
        <v>5</v>
      </c>
      <c r="N7" s="356">
        <f>IF(Konular!N7=0," ",Konular!N7)</f>
        <v>5</v>
      </c>
      <c r="O7" s="356">
        <f>IF(Konular!O7=0," ",Konular!O7)</f>
        <v>4</v>
      </c>
      <c r="P7" s="356">
        <f>IF(Konular!P7=0," ",Konular!P7)</f>
        <v>16</v>
      </c>
      <c r="Q7" s="356">
        <f>IF(Konular!Q7=0," ",Konular!Q7)</f>
        <v>15</v>
      </c>
      <c r="R7" s="356"/>
      <c r="S7" s="356"/>
      <c r="T7" s="356"/>
      <c r="U7" s="356"/>
      <c r="V7" s="356"/>
      <c r="W7" s="356"/>
      <c r="X7" s="356"/>
      <c r="Y7" s="356"/>
      <c r="Z7" s="356"/>
      <c r="AA7" s="356"/>
      <c r="AB7" s="356"/>
      <c r="AC7" s="356"/>
      <c r="AD7" s="356"/>
      <c r="AE7" s="356"/>
      <c r="AF7" s="357">
        <f>IF(SUM(G7:AE7)&lt;=100,SUM(G7:AE7),"HATA")</f>
        <v>100</v>
      </c>
      <c r="AG7" s="337">
        <f>AF7</f>
        <v>100</v>
      </c>
      <c r="AH7" s="16"/>
    </row>
    <row r="8" spans="1:37" ht="38.25" customHeight="1">
      <c r="A8" s="555" t="s">
        <v>1</v>
      </c>
      <c r="B8" s="556"/>
      <c r="C8" s="76" t="s">
        <v>67</v>
      </c>
      <c r="D8" s="163" t="s">
        <v>68</v>
      </c>
      <c r="E8" s="164" t="s">
        <v>69</v>
      </c>
      <c r="F8" s="165" t="s">
        <v>111</v>
      </c>
      <c r="G8" s="171" t="s">
        <v>40</v>
      </c>
      <c r="H8" s="172" t="s">
        <v>41</v>
      </c>
      <c r="I8" s="172" t="s">
        <v>42</v>
      </c>
      <c r="J8" s="172" t="s">
        <v>43</v>
      </c>
      <c r="K8" s="172" t="s">
        <v>44</v>
      </c>
      <c r="L8" s="172" t="s">
        <v>45</v>
      </c>
      <c r="M8" s="172" t="s">
        <v>46</v>
      </c>
      <c r="N8" s="172" t="s">
        <v>47</v>
      </c>
      <c r="O8" s="172" t="s">
        <v>48</v>
      </c>
      <c r="P8" s="172" t="s">
        <v>49</v>
      </c>
      <c r="Q8" s="172" t="s">
        <v>50</v>
      </c>
      <c r="R8" s="172"/>
      <c r="S8" s="172"/>
      <c r="T8" s="172"/>
      <c r="U8" s="172"/>
      <c r="V8" s="172"/>
      <c r="W8" s="172"/>
      <c r="X8" s="172"/>
      <c r="Y8" s="172"/>
      <c r="Z8" s="172"/>
      <c r="AA8" s="172"/>
      <c r="AB8" s="172"/>
      <c r="AC8" s="172"/>
      <c r="AD8" s="172"/>
      <c r="AE8" s="172"/>
      <c r="AF8" s="336" t="s">
        <v>112</v>
      </c>
      <c r="AG8" s="337" t="s">
        <v>22</v>
      </c>
      <c r="AH8" s="16"/>
    </row>
    <row r="9" spans="1:37" ht="12" customHeight="1">
      <c r="A9" s="506"/>
      <c r="B9" s="507"/>
      <c r="C9" s="113"/>
      <c r="D9" s="194"/>
      <c r="E9" s="211"/>
      <c r="F9" s="212"/>
      <c r="G9" s="114"/>
      <c r="H9" s="114"/>
      <c r="I9" s="114"/>
      <c r="J9" s="114"/>
      <c r="K9" s="114"/>
      <c r="L9" s="114"/>
      <c r="M9" s="114"/>
      <c r="N9" s="114"/>
      <c r="O9" s="114"/>
      <c r="P9" s="114"/>
      <c r="Q9" s="115"/>
      <c r="R9" s="169"/>
      <c r="S9" s="115"/>
      <c r="T9" s="115"/>
      <c r="U9" s="115"/>
      <c r="V9" s="115"/>
      <c r="W9" s="115"/>
      <c r="X9" s="115"/>
      <c r="Y9" s="115"/>
      <c r="Z9" s="115"/>
      <c r="AA9" s="115"/>
      <c r="AB9" s="115"/>
      <c r="AC9" s="115"/>
      <c r="AD9" s="115"/>
      <c r="AE9" s="115"/>
      <c r="AF9" s="331" t="str">
        <f t="shared" ref="AF9:AF23" si="0">IF(OR(A9="",G9=""),"",SUM(G9:AE9))</f>
        <v/>
      </c>
      <c r="AG9" s="332" t="str">
        <f t="shared" ref="AG9:AG23" si="1">IF(OR(A9="",G9=""),"",ROUND(AF9,0))</f>
        <v/>
      </c>
      <c r="AH9" s="17"/>
    </row>
    <row r="10" spans="1:37" ht="12" customHeight="1">
      <c r="A10" s="487"/>
      <c r="B10" s="488"/>
      <c r="C10" s="116"/>
      <c r="D10" s="117"/>
      <c r="E10" s="162"/>
      <c r="F10" s="166"/>
      <c r="G10" s="118"/>
      <c r="H10" s="118"/>
      <c r="I10" s="118"/>
      <c r="J10" s="118"/>
      <c r="K10" s="118"/>
      <c r="L10" s="118"/>
      <c r="M10" s="118"/>
      <c r="N10" s="118"/>
      <c r="O10" s="118"/>
      <c r="P10" s="118"/>
      <c r="Q10" s="119"/>
      <c r="R10" s="170"/>
      <c r="S10" s="119"/>
      <c r="T10" s="119"/>
      <c r="U10" s="119"/>
      <c r="V10" s="119"/>
      <c r="W10" s="119"/>
      <c r="X10" s="119"/>
      <c r="Y10" s="119"/>
      <c r="Z10" s="119"/>
      <c r="AA10" s="119"/>
      <c r="AB10" s="119"/>
      <c r="AC10" s="119"/>
      <c r="AD10" s="119"/>
      <c r="AE10" s="119"/>
      <c r="AF10" s="331" t="str">
        <f t="shared" si="0"/>
        <v/>
      </c>
      <c r="AG10" s="332" t="str">
        <f t="shared" si="1"/>
        <v/>
      </c>
      <c r="AH10" s="17"/>
      <c r="AK10" s="100"/>
    </row>
    <row r="11" spans="1:37" ht="12" customHeight="1">
      <c r="A11" s="506"/>
      <c r="B11" s="507"/>
      <c r="C11" s="113"/>
      <c r="D11" s="194"/>
      <c r="E11" s="211"/>
      <c r="F11" s="212"/>
      <c r="G11" s="114"/>
      <c r="H11" s="114"/>
      <c r="I11" s="114"/>
      <c r="J11" s="114"/>
      <c r="K11" s="114"/>
      <c r="L11" s="114"/>
      <c r="M11" s="114"/>
      <c r="N11" s="114"/>
      <c r="O11" s="114"/>
      <c r="P11" s="114"/>
      <c r="Q11" s="115"/>
      <c r="R11" s="169"/>
      <c r="S11" s="115"/>
      <c r="T11" s="115"/>
      <c r="U11" s="115"/>
      <c r="V11" s="115"/>
      <c r="W11" s="115"/>
      <c r="X11" s="115"/>
      <c r="Y11" s="115"/>
      <c r="Z11" s="115"/>
      <c r="AA11" s="115"/>
      <c r="AB11" s="115"/>
      <c r="AC11" s="115"/>
      <c r="AD11" s="115"/>
      <c r="AE11" s="115"/>
      <c r="AF11" s="331" t="str">
        <f t="shared" si="0"/>
        <v/>
      </c>
      <c r="AG11" s="332" t="str">
        <f t="shared" si="1"/>
        <v/>
      </c>
      <c r="AH11" s="17"/>
    </row>
    <row r="12" spans="1:37" ht="12" customHeight="1">
      <c r="A12" s="487"/>
      <c r="B12" s="488"/>
      <c r="C12" s="116"/>
      <c r="D12" s="117"/>
      <c r="E12" s="162"/>
      <c r="F12" s="166"/>
      <c r="G12" s="118"/>
      <c r="H12" s="118"/>
      <c r="I12" s="118"/>
      <c r="J12" s="118"/>
      <c r="K12" s="118"/>
      <c r="L12" s="118"/>
      <c r="M12" s="118"/>
      <c r="N12" s="118"/>
      <c r="O12" s="118"/>
      <c r="P12" s="118"/>
      <c r="Q12" s="119"/>
      <c r="R12" s="170"/>
      <c r="S12" s="119"/>
      <c r="T12" s="119"/>
      <c r="U12" s="119"/>
      <c r="V12" s="119"/>
      <c r="W12" s="119"/>
      <c r="X12" s="119"/>
      <c r="Y12" s="119"/>
      <c r="Z12" s="119"/>
      <c r="AA12" s="119"/>
      <c r="AB12" s="119"/>
      <c r="AC12" s="119"/>
      <c r="AD12" s="119"/>
      <c r="AE12" s="119"/>
      <c r="AF12" s="331" t="str">
        <f t="shared" si="0"/>
        <v/>
      </c>
      <c r="AG12" s="332" t="str">
        <f t="shared" si="1"/>
        <v/>
      </c>
      <c r="AH12" s="17"/>
    </row>
    <row r="13" spans="1:37" ht="12" customHeight="1">
      <c r="A13" s="506"/>
      <c r="B13" s="507"/>
      <c r="C13" s="113"/>
      <c r="D13" s="194"/>
      <c r="E13" s="211"/>
      <c r="F13" s="212"/>
      <c r="G13" s="114"/>
      <c r="H13" s="114"/>
      <c r="I13" s="114"/>
      <c r="J13" s="114"/>
      <c r="K13" s="114"/>
      <c r="L13" s="114"/>
      <c r="M13" s="114"/>
      <c r="N13" s="114"/>
      <c r="O13" s="114"/>
      <c r="P13" s="114"/>
      <c r="Q13" s="115"/>
      <c r="R13" s="169"/>
      <c r="S13" s="115"/>
      <c r="T13" s="115"/>
      <c r="U13" s="115"/>
      <c r="V13" s="115"/>
      <c r="W13" s="115"/>
      <c r="X13" s="115"/>
      <c r="Y13" s="115"/>
      <c r="Z13" s="115"/>
      <c r="AA13" s="115"/>
      <c r="AB13" s="115"/>
      <c r="AC13" s="115"/>
      <c r="AD13" s="115"/>
      <c r="AE13" s="115"/>
      <c r="AF13" s="331" t="str">
        <f t="shared" si="0"/>
        <v/>
      </c>
      <c r="AG13" s="332" t="str">
        <f t="shared" si="1"/>
        <v/>
      </c>
      <c r="AH13" s="17"/>
    </row>
    <row r="14" spans="1:37" ht="12" customHeight="1">
      <c r="A14" s="487"/>
      <c r="B14" s="488"/>
      <c r="C14" s="116"/>
      <c r="D14" s="117"/>
      <c r="E14" s="162"/>
      <c r="F14" s="166"/>
      <c r="G14" s="118"/>
      <c r="H14" s="118"/>
      <c r="I14" s="118"/>
      <c r="J14" s="118"/>
      <c r="K14" s="118"/>
      <c r="L14" s="118"/>
      <c r="M14" s="118"/>
      <c r="N14" s="118"/>
      <c r="O14" s="118"/>
      <c r="P14" s="118"/>
      <c r="Q14" s="119"/>
      <c r="R14" s="170"/>
      <c r="S14" s="119"/>
      <c r="T14" s="119"/>
      <c r="U14" s="119"/>
      <c r="V14" s="119"/>
      <c r="W14" s="119"/>
      <c r="X14" s="119"/>
      <c r="Y14" s="119"/>
      <c r="Z14" s="119"/>
      <c r="AA14" s="119"/>
      <c r="AB14" s="119"/>
      <c r="AC14" s="119"/>
      <c r="AD14" s="119"/>
      <c r="AE14" s="119"/>
      <c r="AF14" s="331" t="str">
        <f t="shared" si="0"/>
        <v/>
      </c>
      <c r="AG14" s="332" t="str">
        <f t="shared" si="1"/>
        <v/>
      </c>
      <c r="AH14" s="17"/>
    </row>
    <row r="15" spans="1:37" ht="12" customHeight="1">
      <c r="A15" s="506"/>
      <c r="B15" s="507"/>
      <c r="C15" s="113"/>
      <c r="D15" s="194"/>
      <c r="E15" s="211"/>
      <c r="F15" s="212"/>
      <c r="G15" s="114"/>
      <c r="H15" s="114"/>
      <c r="I15" s="114"/>
      <c r="J15" s="114"/>
      <c r="K15" s="114"/>
      <c r="L15" s="114"/>
      <c r="M15" s="114"/>
      <c r="N15" s="114"/>
      <c r="O15" s="114"/>
      <c r="P15" s="114"/>
      <c r="Q15" s="115"/>
      <c r="R15" s="169"/>
      <c r="S15" s="115"/>
      <c r="T15" s="115"/>
      <c r="U15" s="115"/>
      <c r="V15" s="115"/>
      <c r="W15" s="115"/>
      <c r="X15" s="115"/>
      <c r="Y15" s="115"/>
      <c r="Z15" s="115"/>
      <c r="AA15" s="115"/>
      <c r="AB15" s="115"/>
      <c r="AC15" s="115"/>
      <c r="AD15" s="115"/>
      <c r="AE15" s="115"/>
      <c r="AF15" s="331" t="str">
        <f t="shared" si="0"/>
        <v/>
      </c>
      <c r="AG15" s="332" t="str">
        <f t="shared" si="1"/>
        <v/>
      </c>
      <c r="AH15" s="17"/>
    </row>
    <row r="16" spans="1:37" ht="12" customHeight="1">
      <c r="A16" s="487"/>
      <c r="B16" s="488"/>
      <c r="C16" s="116"/>
      <c r="D16" s="117"/>
      <c r="E16" s="162"/>
      <c r="F16" s="166"/>
      <c r="G16" s="118"/>
      <c r="H16" s="118"/>
      <c r="I16" s="118"/>
      <c r="J16" s="118"/>
      <c r="K16" s="118"/>
      <c r="L16" s="118"/>
      <c r="M16" s="118"/>
      <c r="N16" s="118"/>
      <c r="O16" s="118"/>
      <c r="P16" s="118"/>
      <c r="Q16" s="119"/>
      <c r="R16" s="170"/>
      <c r="S16" s="119"/>
      <c r="T16" s="119"/>
      <c r="U16" s="119"/>
      <c r="V16" s="119"/>
      <c r="W16" s="119"/>
      <c r="X16" s="119"/>
      <c r="Y16" s="119"/>
      <c r="Z16" s="119"/>
      <c r="AA16" s="119"/>
      <c r="AB16" s="119"/>
      <c r="AC16" s="119"/>
      <c r="AD16" s="119"/>
      <c r="AE16" s="119"/>
      <c r="AF16" s="331" t="str">
        <f t="shared" si="0"/>
        <v/>
      </c>
      <c r="AG16" s="332" t="str">
        <f t="shared" si="1"/>
        <v/>
      </c>
      <c r="AH16" s="17"/>
    </row>
    <row r="17" spans="1:34" ht="12" customHeight="1">
      <c r="A17" s="506"/>
      <c r="B17" s="507"/>
      <c r="C17" s="113"/>
      <c r="D17" s="194"/>
      <c r="E17" s="211"/>
      <c r="F17" s="212"/>
      <c r="G17" s="114"/>
      <c r="H17" s="114"/>
      <c r="I17" s="114"/>
      <c r="J17" s="114"/>
      <c r="K17" s="114"/>
      <c r="L17" s="114"/>
      <c r="M17" s="114"/>
      <c r="N17" s="114"/>
      <c r="O17" s="114"/>
      <c r="P17" s="114"/>
      <c r="Q17" s="115"/>
      <c r="R17" s="169"/>
      <c r="S17" s="115"/>
      <c r="T17" s="115"/>
      <c r="U17" s="115"/>
      <c r="V17" s="115"/>
      <c r="W17" s="115"/>
      <c r="X17" s="115"/>
      <c r="Y17" s="115"/>
      <c r="Z17" s="115"/>
      <c r="AA17" s="115"/>
      <c r="AB17" s="115"/>
      <c r="AC17" s="115"/>
      <c r="AD17" s="115"/>
      <c r="AE17" s="115"/>
      <c r="AF17" s="331" t="str">
        <f t="shared" si="0"/>
        <v/>
      </c>
      <c r="AG17" s="332" t="str">
        <f t="shared" si="1"/>
        <v/>
      </c>
      <c r="AH17" s="17"/>
    </row>
    <row r="18" spans="1:34" ht="12" customHeight="1">
      <c r="A18" s="487"/>
      <c r="B18" s="488"/>
      <c r="C18" s="116"/>
      <c r="D18" s="117"/>
      <c r="E18" s="162"/>
      <c r="F18" s="166"/>
      <c r="G18" s="118"/>
      <c r="H18" s="118"/>
      <c r="I18" s="118"/>
      <c r="J18" s="118"/>
      <c r="K18" s="118"/>
      <c r="L18" s="118"/>
      <c r="M18" s="118"/>
      <c r="N18" s="118"/>
      <c r="O18" s="118"/>
      <c r="P18" s="118"/>
      <c r="Q18" s="119"/>
      <c r="R18" s="170"/>
      <c r="S18" s="119"/>
      <c r="T18" s="119"/>
      <c r="U18" s="119"/>
      <c r="V18" s="119"/>
      <c r="W18" s="119"/>
      <c r="X18" s="119"/>
      <c r="Y18" s="119"/>
      <c r="Z18" s="119"/>
      <c r="AA18" s="119"/>
      <c r="AB18" s="119"/>
      <c r="AC18" s="119"/>
      <c r="AD18" s="119"/>
      <c r="AE18" s="119"/>
      <c r="AF18" s="331" t="str">
        <f t="shared" si="0"/>
        <v/>
      </c>
      <c r="AG18" s="332" t="str">
        <f t="shared" si="1"/>
        <v/>
      </c>
      <c r="AH18" s="17"/>
    </row>
    <row r="19" spans="1:34" ht="12" customHeight="1">
      <c r="A19" s="506"/>
      <c r="B19" s="507"/>
      <c r="C19" s="113"/>
      <c r="D19" s="194"/>
      <c r="E19" s="211"/>
      <c r="F19" s="212"/>
      <c r="G19" s="114"/>
      <c r="H19" s="114"/>
      <c r="I19" s="114"/>
      <c r="J19" s="114"/>
      <c r="K19" s="114"/>
      <c r="L19" s="114"/>
      <c r="M19" s="114"/>
      <c r="N19" s="114"/>
      <c r="O19" s="114"/>
      <c r="P19" s="114"/>
      <c r="Q19" s="115"/>
      <c r="R19" s="169"/>
      <c r="S19" s="115"/>
      <c r="T19" s="115"/>
      <c r="U19" s="115"/>
      <c r="V19" s="115"/>
      <c r="W19" s="115"/>
      <c r="X19" s="115"/>
      <c r="Y19" s="115"/>
      <c r="Z19" s="115"/>
      <c r="AA19" s="115"/>
      <c r="AB19" s="115"/>
      <c r="AC19" s="115"/>
      <c r="AD19" s="115"/>
      <c r="AE19" s="115"/>
      <c r="AF19" s="331" t="str">
        <f t="shared" si="0"/>
        <v/>
      </c>
      <c r="AG19" s="332" t="str">
        <f t="shared" si="1"/>
        <v/>
      </c>
      <c r="AH19" s="17"/>
    </row>
    <row r="20" spans="1:34" ht="12" customHeight="1">
      <c r="A20" s="487"/>
      <c r="B20" s="488"/>
      <c r="C20" s="116"/>
      <c r="D20" s="117"/>
      <c r="E20" s="162"/>
      <c r="F20" s="166"/>
      <c r="G20" s="118"/>
      <c r="H20" s="118"/>
      <c r="I20" s="118"/>
      <c r="J20" s="118"/>
      <c r="K20" s="118"/>
      <c r="L20" s="118"/>
      <c r="M20" s="118"/>
      <c r="N20" s="118"/>
      <c r="O20" s="118"/>
      <c r="P20" s="118"/>
      <c r="Q20" s="119"/>
      <c r="R20" s="170"/>
      <c r="S20" s="119"/>
      <c r="T20" s="119"/>
      <c r="U20" s="119"/>
      <c r="V20" s="119"/>
      <c r="W20" s="119"/>
      <c r="X20" s="119"/>
      <c r="Y20" s="119"/>
      <c r="Z20" s="119"/>
      <c r="AA20" s="119"/>
      <c r="AB20" s="119"/>
      <c r="AC20" s="119"/>
      <c r="AD20" s="119"/>
      <c r="AE20" s="119"/>
      <c r="AF20" s="331" t="str">
        <f t="shared" si="0"/>
        <v/>
      </c>
      <c r="AG20" s="332" t="str">
        <f t="shared" si="1"/>
        <v/>
      </c>
      <c r="AH20" s="17"/>
    </row>
    <row r="21" spans="1:34" ht="12" customHeight="1">
      <c r="A21" s="506"/>
      <c r="B21" s="507"/>
      <c r="C21" s="113"/>
      <c r="D21" s="194"/>
      <c r="E21" s="211"/>
      <c r="F21" s="212"/>
      <c r="G21" s="114"/>
      <c r="H21" s="114"/>
      <c r="I21" s="114"/>
      <c r="J21" s="114"/>
      <c r="K21" s="114"/>
      <c r="L21" s="114"/>
      <c r="M21" s="114"/>
      <c r="N21" s="114"/>
      <c r="O21" s="114"/>
      <c r="P21" s="114"/>
      <c r="Q21" s="115"/>
      <c r="R21" s="169"/>
      <c r="S21" s="115"/>
      <c r="T21" s="115"/>
      <c r="U21" s="115"/>
      <c r="V21" s="115"/>
      <c r="W21" s="115"/>
      <c r="X21" s="115"/>
      <c r="Y21" s="115"/>
      <c r="Z21" s="115"/>
      <c r="AA21" s="115"/>
      <c r="AB21" s="115"/>
      <c r="AC21" s="115"/>
      <c r="AD21" s="115"/>
      <c r="AE21" s="115"/>
      <c r="AF21" s="331" t="str">
        <f t="shared" si="0"/>
        <v/>
      </c>
      <c r="AG21" s="332" t="str">
        <f t="shared" si="1"/>
        <v/>
      </c>
      <c r="AH21" s="17"/>
    </row>
    <row r="22" spans="1:34" ht="12" customHeight="1">
      <c r="A22" s="487"/>
      <c r="B22" s="488"/>
      <c r="C22" s="116"/>
      <c r="D22" s="117"/>
      <c r="E22" s="162"/>
      <c r="F22" s="166"/>
      <c r="G22" s="118"/>
      <c r="H22" s="118"/>
      <c r="I22" s="118"/>
      <c r="J22" s="118"/>
      <c r="K22" s="118"/>
      <c r="L22" s="118"/>
      <c r="M22" s="118"/>
      <c r="N22" s="118"/>
      <c r="O22" s="118"/>
      <c r="P22" s="118"/>
      <c r="Q22" s="119"/>
      <c r="R22" s="170"/>
      <c r="S22" s="119"/>
      <c r="T22" s="119"/>
      <c r="U22" s="119"/>
      <c r="V22" s="119"/>
      <c r="W22" s="119"/>
      <c r="X22" s="119"/>
      <c r="Y22" s="119"/>
      <c r="Z22" s="119"/>
      <c r="AA22" s="119"/>
      <c r="AB22" s="119"/>
      <c r="AC22" s="119"/>
      <c r="AD22" s="119"/>
      <c r="AE22" s="119"/>
      <c r="AF22" s="331" t="str">
        <f t="shared" si="0"/>
        <v/>
      </c>
      <c r="AG22" s="332" t="str">
        <f t="shared" si="1"/>
        <v/>
      </c>
      <c r="AH22" s="17"/>
    </row>
    <row r="23" spans="1:34" ht="12" customHeight="1">
      <c r="A23" s="506"/>
      <c r="B23" s="507"/>
      <c r="C23" s="113"/>
      <c r="D23" s="194"/>
      <c r="E23" s="211"/>
      <c r="F23" s="212"/>
      <c r="G23" s="114"/>
      <c r="H23" s="114"/>
      <c r="I23" s="114"/>
      <c r="J23" s="114"/>
      <c r="K23" s="114"/>
      <c r="L23" s="114"/>
      <c r="M23" s="114"/>
      <c r="N23" s="114"/>
      <c r="O23" s="114"/>
      <c r="P23" s="114"/>
      <c r="Q23" s="115"/>
      <c r="R23" s="169"/>
      <c r="S23" s="115"/>
      <c r="T23" s="115"/>
      <c r="U23" s="115"/>
      <c r="V23" s="115"/>
      <c r="W23" s="115"/>
      <c r="X23" s="115"/>
      <c r="Y23" s="115"/>
      <c r="Z23" s="115"/>
      <c r="AA23" s="115"/>
      <c r="AB23" s="115"/>
      <c r="AC23" s="115"/>
      <c r="AD23" s="115"/>
      <c r="AE23" s="115"/>
      <c r="AF23" s="331" t="str">
        <f t="shared" si="0"/>
        <v/>
      </c>
      <c r="AG23" s="332" t="str">
        <f t="shared" si="1"/>
        <v/>
      </c>
      <c r="AH23" s="17"/>
    </row>
    <row r="24" spans="1:34" ht="15.75" customHeight="1">
      <c r="A24" s="552" t="s">
        <v>0</v>
      </c>
      <c r="B24" s="553"/>
      <c r="C24" s="553"/>
      <c r="D24" s="553"/>
      <c r="E24" s="553"/>
      <c r="F24" s="554"/>
      <c r="G24" s="343">
        <f t="shared" ref="G24:AE24" si="2">IF(OR(G7="",COUNTIF(G9:G23,"&gt;"&amp;G7)&gt;0),"H",SUM(G9:G23))</f>
        <v>0</v>
      </c>
      <c r="H24" s="343">
        <f t="shared" si="2"/>
        <v>0</v>
      </c>
      <c r="I24" s="343">
        <f t="shared" si="2"/>
        <v>0</v>
      </c>
      <c r="J24" s="343">
        <f t="shared" si="2"/>
        <v>0</v>
      </c>
      <c r="K24" s="343">
        <f t="shared" si="2"/>
        <v>0</v>
      </c>
      <c r="L24" s="343">
        <f t="shared" si="2"/>
        <v>0</v>
      </c>
      <c r="M24" s="343">
        <f t="shared" si="2"/>
        <v>0</v>
      </c>
      <c r="N24" s="343">
        <f t="shared" si="2"/>
        <v>0</v>
      </c>
      <c r="O24" s="343">
        <f t="shared" si="2"/>
        <v>0</v>
      </c>
      <c r="P24" s="343">
        <f t="shared" si="2"/>
        <v>0</v>
      </c>
      <c r="Q24" s="343">
        <f t="shared" si="2"/>
        <v>0</v>
      </c>
      <c r="R24" s="343" t="str">
        <f t="shared" si="2"/>
        <v>H</v>
      </c>
      <c r="S24" s="343" t="str">
        <f t="shared" si="2"/>
        <v>H</v>
      </c>
      <c r="T24" s="343" t="str">
        <f t="shared" si="2"/>
        <v>H</v>
      </c>
      <c r="U24" s="343" t="str">
        <f t="shared" si="2"/>
        <v>H</v>
      </c>
      <c r="V24" s="343" t="str">
        <f t="shared" si="2"/>
        <v>H</v>
      </c>
      <c r="W24" s="343" t="str">
        <f t="shared" si="2"/>
        <v>H</v>
      </c>
      <c r="X24" s="343" t="str">
        <f t="shared" si="2"/>
        <v>H</v>
      </c>
      <c r="Y24" s="343" t="str">
        <f t="shared" si="2"/>
        <v>H</v>
      </c>
      <c r="Z24" s="343" t="str">
        <f t="shared" si="2"/>
        <v>H</v>
      </c>
      <c r="AA24" s="343" t="str">
        <f t="shared" si="2"/>
        <v>H</v>
      </c>
      <c r="AB24" s="343" t="str">
        <f t="shared" si="2"/>
        <v>H</v>
      </c>
      <c r="AC24" s="343" t="str">
        <f t="shared" si="2"/>
        <v>H</v>
      </c>
      <c r="AD24" s="343" t="str">
        <f t="shared" si="2"/>
        <v>H</v>
      </c>
      <c r="AE24" s="343" t="str">
        <f t="shared" si="2"/>
        <v>H</v>
      </c>
      <c r="AF24" s="331">
        <f>IF(SUM(G24:AE24)=SUM(AF9:AF23),SUM(G24:AE24),"hata var")</f>
        <v>0</v>
      </c>
      <c r="AG24" s="430">
        <f>ROUND(AF24,0)</f>
        <v>0</v>
      </c>
      <c r="AH24" s="17"/>
    </row>
    <row r="25" spans="1:34" ht="14.25">
      <c r="A25" s="552" t="s">
        <v>2</v>
      </c>
      <c r="B25" s="553"/>
      <c r="C25" s="553"/>
      <c r="D25" s="553"/>
      <c r="E25" s="553"/>
      <c r="F25" s="554"/>
      <c r="G25" s="344" t="str">
        <f t="shared" ref="G25:AE25" si="3">IF(COUNTBLANK(G9:G23)=ROWS(G9:G23)," ",AVERAGE(G9:G23)*10)</f>
        <v xml:space="preserve"> </v>
      </c>
      <c r="H25" s="344" t="str">
        <f t="shared" si="3"/>
        <v xml:space="preserve"> </v>
      </c>
      <c r="I25" s="344" t="str">
        <f t="shared" si="3"/>
        <v xml:space="preserve"> </v>
      </c>
      <c r="J25" s="344" t="str">
        <f t="shared" si="3"/>
        <v xml:space="preserve"> </v>
      </c>
      <c r="K25" s="344" t="str">
        <f t="shared" si="3"/>
        <v xml:space="preserve"> </v>
      </c>
      <c r="L25" s="344" t="str">
        <f t="shared" si="3"/>
        <v xml:space="preserve"> </v>
      </c>
      <c r="M25" s="344" t="str">
        <f t="shared" si="3"/>
        <v xml:space="preserve"> </v>
      </c>
      <c r="N25" s="344" t="str">
        <f t="shared" si="3"/>
        <v xml:space="preserve"> </v>
      </c>
      <c r="O25" s="344" t="str">
        <f t="shared" si="3"/>
        <v xml:space="preserve"> </v>
      </c>
      <c r="P25" s="344" t="str">
        <f t="shared" si="3"/>
        <v xml:space="preserve"> </v>
      </c>
      <c r="Q25" s="344" t="str">
        <f t="shared" si="3"/>
        <v xml:space="preserve"> </v>
      </c>
      <c r="R25" s="344" t="str">
        <f t="shared" si="3"/>
        <v xml:space="preserve"> </v>
      </c>
      <c r="S25" s="344" t="str">
        <f t="shared" si="3"/>
        <v xml:space="preserve"> </v>
      </c>
      <c r="T25" s="344" t="str">
        <f t="shared" si="3"/>
        <v xml:space="preserve"> </v>
      </c>
      <c r="U25" s="344" t="str">
        <f t="shared" si="3"/>
        <v xml:space="preserve"> </v>
      </c>
      <c r="V25" s="344" t="str">
        <f t="shared" si="3"/>
        <v xml:space="preserve"> </v>
      </c>
      <c r="W25" s="344" t="str">
        <f t="shared" si="3"/>
        <v xml:space="preserve"> </v>
      </c>
      <c r="X25" s="344" t="str">
        <f t="shared" si="3"/>
        <v xml:space="preserve"> </v>
      </c>
      <c r="Y25" s="344" t="str">
        <f t="shared" si="3"/>
        <v xml:space="preserve"> </v>
      </c>
      <c r="Z25" s="344" t="str">
        <f t="shared" si="3"/>
        <v xml:space="preserve"> </v>
      </c>
      <c r="AA25" s="344" t="str">
        <f t="shared" si="3"/>
        <v xml:space="preserve"> </v>
      </c>
      <c r="AB25" s="344" t="str">
        <f t="shared" si="3"/>
        <v xml:space="preserve"> </v>
      </c>
      <c r="AC25" s="344" t="str">
        <f t="shared" si="3"/>
        <v xml:space="preserve"> </v>
      </c>
      <c r="AD25" s="344" t="str">
        <f t="shared" si="3"/>
        <v xml:space="preserve"> </v>
      </c>
      <c r="AE25" s="344" t="str">
        <f t="shared" si="3"/>
        <v xml:space="preserve"> </v>
      </c>
      <c r="AF25" s="339" t="e">
        <f>IF(OR(G25="0",G25=""),"0",ROUND(AVERAGE(G25:AE25),1))</f>
        <v>#DIV/0!</v>
      </c>
      <c r="AG25" s="340" t="e">
        <f>AF25</f>
        <v>#DIV/0!</v>
      </c>
      <c r="AH25" s="17"/>
    </row>
    <row r="26" spans="1:34" s="29" customFormat="1" ht="13.5">
      <c r="A26" s="478" t="s">
        <v>101</v>
      </c>
      <c r="B26" s="479"/>
      <c r="C26" s="479"/>
      <c r="D26" s="479"/>
      <c r="E26" s="479"/>
      <c r="F26" s="480"/>
      <c r="G26" s="345" t="str">
        <f t="shared" ref="G26:Q26" si="4">IF(COUNTBLANK(G9:G23)=ROWS(G9:G23)," ",AVERAGE(G9:G23))</f>
        <v xml:space="preserve"> </v>
      </c>
      <c r="H26" s="346" t="str">
        <f t="shared" si="4"/>
        <v xml:space="preserve"> </v>
      </c>
      <c r="I26" s="346" t="str">
        <f t="shared" si="4"/>
        <v xml:space="preserve"> </v>
      </c>
      <c r="J26" s="346" t="str">
        <f t="shared" si="4"/>
        <v xml:space="preserve"> </v>
      </c>
      <c r="K26" s="346" t="str">
        <f t="shared" si="4"/>
        <v xml:space="preserve"> </v>
      </c>
      <c r="L26" s="346" t="str">
        <f t="shared" si="4"/>
        <v xml:space="preserve"> </v>
      </c>
      <c r="M26" s="346" t="str">
        <f t="shared" si="4"/>
        <v xml:space="preserve"> </v>
      </c>
      <c r="N26" s="346" t="str">
        <f t="shared" si="4"/>
        <v xml:space="preserve"> </v>
      </c>
      <c r="O26" s="346" t="str">
        <f t="shared" si="4"/>
        <v xml:space="preserve"> </v>
      </c>
      <c r="P26" s="346" t="str">
        <f t="shared" si="4"/>
        <v xml:space="preserve"> </v>
      </c>
      <c r="Q26" s="346" t="str">
        <f t="shared" si="4"/>
        <v xml:space="preserve"> </v>
      </c>
      <c r="R26" s="347"/>
      <c r="S26" s="346" t="str">
        <f t="shared" ref="S26:AE26" si="5">IF(COUNTBLANK(S9:S23)=ROWS(S9:S23)," ",AVERAGE(S9:S23))</f>
        <v xml:space="preserve"> </v>
      </c>
      <c r="T26" s="346" t="str">
        <f t="shared" si="5"/>
        <v xml:space="preserve"> </v>
      </c>
      <c r="U26" s="346" t="str">
        <f t="shared" si="5"/>
        <v xml:space="preserve"> </v>
      </c>
      <c r="V26" s="346" t="str">
        <f t="shared" si="5"/>
        <v xml:space="preserve"> </v>
      </c>
      <c r="W26" s="346" t="str">
        <f t="shared" si="5"/>
        <v xml:space="preserve"> </v>
      </c>
      <c r="X26" s="346" t="str">
        <f t="shared" si="5"/>
        <v xml:space="preserve"> </v>
      </c>
      <c r="Y26" s="346" t="str">
        <f t="shared" si="5"/>
        <v xml:space="preserve"> </v>
      </c>
      <c r="Z26" s="346" t="str">
        <f t="shared" si="5"/>
        <v xml:space="preserve"> </v>
      </c>
      <c r="AA26" s="346" t="str">
        <f t="shared" si="5"/>
        <v xml:space="preserve"> </v>
      </c>
      <c r="AB26" s="346" t="str">
        <f t="shared" si="5"/>
        <v xml:space="preserve"> </v>
      </c>
      <c r="AC26" s="346" t="str">
        <f t="shared" si="5"/>
        <v xml:space="preserve"> </v>
      </c>
      <c r="AD26" s="346" t="str">
        <f t="shared" si="5"/>
        <v xml:space="preserve"> </v>
      </c>
      <c r="AE26" s="346" t="str">
        <f t="shared" si="5"/>
        <v xml:space="preserve"> </v>
      </c>
      <c r="AF26" s="431" t="e">
        <f>IF(COUNTIF(AF9:AF23," ")=ROWS(AF9:AF23)," ",AVERAGE(AF9:AF23))</f>
        <v>#DIV/0!</v>
      </c>
      <c r="AG26" s="432" t="e">
        <f>IF(COUNTIF(AG9:AG23," ")=ROWS(AG9:AG23)," ",AVERAGE(AG9:AG23))</f>
        <v>#DIV/0!</v>
      </c>
    </row>
    <row r="27" spans="1:34" s="29" customFormat="1">
      <c r="A27" s="481" t="s">
        <v>114</v>
      </c>
      <c r="B27" s="482"/>
      <c r="C27" s="482"/>
      <c r="D27" s="482"/>
      <c r="E27" s="482"/>
      <c r="F27" s="483"/>
      <c r="G27" s="349" t="str">
        <f t="shared" ref="G27:Q27" si="6">IF(COUNTBLANK(G9:G23)=ROWS(G9:G23)," ",IF(COUNTIF(G9:G23,G7:G7)=0,"YOK",COUNTIF(G9:G23,G7)))</f>
        <v xml:space="preserve"> </v>
      </c>
      <c r="H27" s="350" t="str">
        <f t="shared" si="6"/>
        <v xml:space="preserve"> </v>
      </c>
      <c r="I27" s="350" t="str">
        <f t="shared" si="6"/>
        <v xml:space="preserve"> </v>
      </c>
      <c r="J27" s="350" t="str">
        <f t="shared" si="6"/>
        <v xml:space="preserve"> </v>
      </c>
      <c r="K27" s="350" t="str">
        <f t="shared" si="6"/>
        <v xml:space="preserve"> </v>
      </c>
      <c r="L27" s="350" t="str">
        <f t="shared" si="6"/>
        <v xml:space="preserve"> </v>
      </c>
      <c r="M27" s="350" t="str">
        <f t="shared" si="6"/>
        <v xml:space="preserve"> </v>
      </c>
      <c r="N27" s="350" t="str">
        <f t="shared" si="6"/>
        <v xml:space="preserve"> </v>
      </c>
      <c r="O27" s="350" t="str">
        <f t="shared" si="6"/>
        <v xml:space="preserve"> </v>
      </c>
      <c r="P27" s="350" t="str">
        <f t="shared" si="6"/>
        <v xml:space="preserve"> </v>
      </c>
      <c r="Q27" s="350" t="str">
        <f t="shared" si="6"/>
        <v xml:space="preserve"> </v>
      </c>
      <c r="R27" s="351"/>
      <c r="S27" s="350" t="str">
        <f t="shared" ref="S27:AE27" si="7">IF(COUNTBLANK(S9:S23)=ROWS(S9:S23)," ",IF(COUNTIF(S9:S23,S7:S7)=0,"YOK",COUNTIF(S9:S23,S7)))</f>
        <v xml:space="preserve"> </v>
      </c>
      <c r="T27" s="350" t="str">
        <f t="shared" si="7"/>
        <v xml:space="preserve"> </v>
      </c>
      <c r="U27" s="350" t="str">
        <f t="shared" si="7"/>
        <v xml:space="preserve"> </v>
      </c>
      <c r="V27" s="350" t="str">
        <f t="shared" si="7"/>
        <v xml:space="preserve"> </v>
      </c>
      <c r="W27" s="350" t="str">
        <f t="shared" si="7"/>
        <v xml:space="preserve"> </v>
      </c>
      <c r="X27" s="350" t="str">
        <f t="shared" si="7"/>
        <v xml:space="preserve"> </v>
      </c>
      <c r="Y27" s="350" t="str">
        <f t="shared" si="7"/>
        <v xml:space="preserve"> </v>
      </c>
      <c r="Z27" s="350" t="str">
        <f t="shared" si="7"/>
        <v xml:space="preserve"> </v>
      </c>
      <c r="AA27" s="350" t="str">
        <f t="shared" si="7"/>
        <v xml:space="preserve"> </v>
      </c>
      <c r="AB27" s="350" t="str">
        <f t="shared" si="7"/>
        <v xml:space="preserve"> </v>
      </c>
      <c r="AC27" s="350" t="str">
        <f t="shared" si="7"/>
        <v xml:space="preserve"> </v>
      </c>
      <c r="AD27" s="350" t="str">
        <f t="shared" si="7"/>
        <v xml:space="preserve"> </v>
      </c>
      <c r="AE27" s="350" t="str">
        <f t="shared" si="7"/>
        <v xml:space="preserve"> </v>
      </c>
      <c r="AF27" s="574"/>
      <c r="AG27" s="576"/>
    </row>
    <row r="28" spans="1:34" s="29" customFormat="1" ht="13.5">
      <c r="A28" s="484" t="s">
        <v>115</v>
      </c>
      <c r="B28" s="485"/>
      <c r="C28" s="485"/>
      <c r="D28" s="485"/>
      <c r="E28" s="485"/>
      <c r="F28" s="486"/>
      <c r="G28" s="352" t="str">
        <f t="shared" ref="G28:Q28" si="8">IF(COUNTBLANK(G9:G23)=ROWS(G9:G23)," ",IF(COUNTIF(G9:G23,0)=0,"YOK",COUNTIF(G9:G23,0)))</f>
        <v xml:space="preserve"> </v>
      </c>
      <c r="H28" s="353" t="str">
        <f t="shared" si="8"/>
        <v xml:space="preserve"> </v>
      </c>
      <c r="I28" s="353" t="str">
        <f t="shared" si="8"/>
        <v xml:space="preserve"> </v>
      </c>
      <c r="J28" s="353" t="str">
        <f t="shared" si="8"/>
        <v xml:space="preserve"> </v>
      </c>
      <c r="K28" s="353" t="str">
        <f t="shared" si="8"/>
        <v xml:space="preserve"> </v>
      </c>
      <c r="L28" s="353" t="str">
        <f t="shared" si="8"/>
        <v xml:space="preserve"> </v>
      </c>
      <c r="M28" s="353" t="str">
        <f t="shared" si="8"/>
        <v xml:space="preserve"> </v>
      </c>
      <c r="N28" s="353" t="str">
        <f t="shared" si="8"/>
        <v xml:space="preserve"> </v>
      </c>
      <c r="O28" s="353" t="str">
        <f t="shared" si="8"/>
        <v xml:space="preserve"> </v>
      </c>
      <c r="P28" s="353" t="str">
        <f t="shared" si="8"/>
        <v xml:space="preserve"> </v>
      </c>
      <c r="Q28" s="353" t="str">
        <f t="shared" si="8"/>
        <v xml:space="preserve"> </v>
      </c>
      <c r="R28" s="354"/>
      <c r="S28" s="353" t="str">
        <f t="shared" ref="S28:AE28" si="9">IF(COUNTBLANK(S9:S23)=ROWS(S9:S23)," ",IF(COUNTIF(S9:S23,0)=0,"YOK",COUNTIF(S9:S23,0)))</f>
        <v xml:space="preserve"> </v>
      </c>
      <c r="T28" s="353" t="str">
        <f t="shared" si="9"/>
        <v xml:space="preserve"> </v>
      </c>
      <c r="U28" s="353" t="str">
        <f t="shared" si="9"/>
        <v xml:space="preserve"> </v>
      </c>
      <c r="V28" s="353" t="str">
        <f t="shared" si="9"/>
        <v xml:space="preserve"> </v>
      </c>
      <c r="W28" s="353" t="str">
        <f t="shared" si="9"/>
        <v xml:space="preserve"> </v>
      </c>
      <c r="X28" s="353" t="str">
        <f t="shared" si="9"/>
        <v xml:space="preserve"> </v>
      </c>
      <c r="Y28" s="353" t="str">
        <f t="shared" si="9"/>
        <v xml:space="preserve"> </v>
      </c>
      <c r="Z28" s="353" t="str">
        <f t="shared" si="9"/>
        <v xml:space="preserve"> </v>
      </c>
      <c r="AA28" s="353" t="str">
        <f t="shared" si="9"/>
        <v xml:space="preserve"> </v>
      </c>
      <c r="AB28" s="353" t="str">
        <f t="shared" si="9"/>
        <v xml:space="preserve"> </v>
      </c>
      <c r="AC28" s="353" t="str">
        <f t="shared" si="9"/>
        <v xml:space="preserve"> </v>
      </c>
      <c r="AD28" s="353" t="str">
        <f t="shared" si="9"/>
        <v xml:space="preserve"> </v>
      </c>
      <c r="AE28" s="353" t="str">
        <f t="shared" si="9"/>
        <v xml:space="preserve"> </v>
      </c>
      <c r="AF28" s="575"/>
      <c r="AG28" s="577"/>
    </row>
    <row r="29" spans="1:34" s="29" customFormat="1" ht="6" customHeight="1">
      <c r="A29" s="30"/>
      <c r="B29" s="30"/>
      <c r="C29" s="30"/>
      <c r="D29" s="30"/>
      <c r="E29" s="30"/>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7"/>
      <c r="AE29" s="148"/>
    </row>
    <row r="30" spans="1:34" ht="22.5" customHeight="1">
      <c r="A30" s="499" t="s">
        <v>9</v>
      </c>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17"/>
    </row>
    <row r="31" spans="1:34" ht="7.5" customHeight="1">
      <c r="A31" s="358"/>
      <c r="B31" s="358"/>
      <c r="C31" s="358"/>
      <c r="D31" s="358"/>
      <c r="E31" s="358"/>
      <c r="F31" s="358"/>
      <c r="G31" s="359">
        <v>1</v>
      </c>
      <c r="H31" s="359">
        <v>2</v>
      </c>
      <c r="I31" s="359">
        <v>3</v>
      </c>
      <c r="J31" s="359">
        <v>4</v>
      </c>
      <c r="K31" s="359">
        <v>5</v>
      </c>
      <c r="L31" s="359">
        <v>6</v>
      </c>
      <c r="M31" s="359">
        <v>7</v>
      </c>
      <c r="N31" s="359">
        <v>8</v>
      </c>
      <c r="O31" s="359">
        <v>9</v>
      </c>
      <c r="P31" s="359">
        <v>10</v>
      </c>
      <c r="Q31" s="359">
        <v>11</v>
      </c>
      <c r="R31" s="359">
        <v>12</v>
      </c>
      <c r="S31" s="359">
        <v>13</v>
      </c>
      <c r="T31" s="359">
        <v>14</v>
      </c>
      <c r="U31" s="359">
        <v>15</v>
      </c>
      <c r="V31" s="359">
        <v>16</v>
      </c>
      <c r="W31" s="359">
        <v>17</v>
      </c>
      <c r="X31" s="359">
        <v>18</v>
      </c>
      <c r="Y31" s="359">
        <v>19</v>
      </c>
      <c r="Z31" s="359">
        <v>20</v>
      </c>
      <c r="AA31" s="359">
        <v>21</v>
      </c>
      <c r="AB31" s="359">
        <v>22</v>
      </c>
      <c r="AC31" s="359">
        <v>23</v>
      </c>
      <c r="AD31" s="359">
        <v>24</v>
      </c>
      <c r="AE31" s="359">
        <v>25</v>
      </c>
      <c r="AF31" s="359"/>
      <c r="AG31" s="359"/>
      <c r="AH31" s="65"/>
    </row>
    <row r="32" spans="1:34" ht="15" customHeight="1">
      <c r="A32" s="360"/>
      <c r="B32" s="361"/>
      <c r="C32" s="361"/>
      <c r="D32" s="361" t="s">
        <v>7</v>
      </c>
      <c r="E32" s="361"/>
      <c r="F32" s="361"/>
      <c r="G32" s="362">
        <f>IF(OR(G24="",G24="H"),0,100)</f>
        <v>100</v>
      </c>
      <c r="H32" s="362">
        <f t="shared" ref="H32:AE32" si="10">IF(OR(H24="",H24="H"),0,100)</f>
        <v>100</v>
      </c>
      <c r="I32" s="362">
        <f t="shared" si="10"/>
        <v>100</v>
      </c>
      <c r="J32" s="362">
        <f t="shared" si="10"/>
        <v>100</v>
      </c>
      <c r="K32" s="362">
        <f t="shared" si="10"/>
        <v>100</v>
      </c>
      <c r="L32" s="362">
        <f t="shared" si="10"/>
        <v>100</v>
      </c>
      <c r="M32" s="362">
        <f t="shared" si="10"/>
        <v>100</v>
      </c>
      <c r="N32" s="362">
        <f t="shared" si="10"/>
        <v>100</v>
      </c>
      <c r="O32" s="362">
        <f t="shared" si="10"/>
        <v>100</v>
      </c>
      <c r="P32" s="362">
        <f t="shared" si="10"/>
        <v>100</v>
      </c>
      <c r="Q32" s="362">
        <f t="shared" si="10"/>
        <v>100</v>
      </c>
      <c r="R32" s="362" t="e">
        <f>IF(OR(#REF!="",#REF!="H"),0,100)</f>
        <v>#REF!</v>
      </c>
      <c r="S32" s="362">
        <f t="shared" si="10"/>
        <v>0</v>
      </c>
      <c r="T32" s="362">
        <f t="shared" si="10"/>
        <v>0</v>
      </c>
      <c r="U32" s="362">
        <f t="shared" si="10"/>
        <v>0</v>
      </c>
      <c r="V32" s="362">
        <f t="shared" si="10"/>
        <v>0</v>
      </c>
      <c r="W32" s="362">
        <f t="shared" si="10"/>
        <v>0</v>
      </c>
      <c r="X32" s="362">
        <f t="shared" si="10"/>
        <v>0</v>
      </c>
      <c r="Y32" s="362">
        <f t="shared" si="10"/>
        <v>0</v>
      </c>
      <c r="Z32" s="362">
        <f t="shared" si="10"/>
        <v>0</v>
      </c>
      <c r="AA32" s="362">
        <f t="shared" si="10"/>
        <v>0</v>
      </c>
      <c r="AB32" s="362">
        <f t="shared" si="10"/>
        <v>0</v>
      </c>
      <c r="AC32" s="362">
        <f t="shared" si="10"/>
        <v>0</v>
      </c>
      <c r="AD32" s="362">
        <f t="shared" si="10"/>
        <v>0</v>
      </c>
      <c r="AE32" s="362">
        <f t="shared" si="10"/>
        <v>0</v>
      </c>
      <c r="AF32" s="362"/>
      <c r="AG32" s="362"/>
      <c r="AH32" s="73"/>
    </row>
    <row r="33" spans="1:34" ht="14.25" customHeight="1">
      <c r="A33" s="360"/>
      <c r="B33" s="363"/>
      <c r="C33" s="363"/>
      <c r="D33" s="363" t="s">
        <v>8</v>
      </c>
      <c r="E33" s="363"/>
      <c r="F33" s="363"/>
      <c r="G33" s="364" t="str">
        <f t="shared" ref="G33:AE33" si="11">IF(G25="",0,G25)</f>
        <v xml:space="preserve"> </v>
      </c>
      <c r="H33" s="364" t="str">
        <f t="shared" si="11"/>
        <v xml:space="preserve"> </v>
      </c>
      <c r="I33" s="364" t="str">
        <f t="shared" si="11"/>
        <v xml:space="preserve"> </v>
      </c>
      <c r="J33" s="364" t="str">
        <f t="shared" si="11"/>
        <v xml:space="preserve"> </v>
      </c>
      <c r="K33" s="364" t="str">
        <f t="shared" si="11"/>
        <v xml:space="preserve"> </v>
      </c>
      <c r="L33" s="364" t="str">
        <f t="shared" si="11"/>
        <v xml:space="preserve"> </v>
      </c>
      <c r="M33" s="364" t="str">
        <f t="shared" si="11"/>
        <v xml:space="preserve"> </v>
      </c>
      <c r="N33" s="364" t="str">
        <f t="shared" si="11"/>
        <v xml:space="preserve"> </v>
      </c>
      <c r="O33" s="364" t="str">
        <f t="shared" si="11"/>
        <v xml:space="preserve"> </v>
      </c>
      <c r="P33" s="364" t="str">
        <f t="shared" si="11"/>
        <v xml:space="preserve"> </v>
      </c>
      <c r="Q33" s="364" t="str">
        <f t="shared" si="11"/>
        <v xml:space="preserve"> </v>
      </c>
      <c r="R33" s="364" t="e">
        <f>IF(#REF!="",0,#REF!)</f>
        <v>#REF!</v>
      </c>
      <c r="S33" s="364" t="str">
        <f t="shared" si="11"/>
        <v xml:space="preserve"> </v>
      </c>
      <c r="T33" s="364" t="str">
        <f t="shared" si="11"/>
        <v xml:space="preserve"> </v>
      </c>
      <c r="U33" s="364" t="str">
        <f t="shared" si="11"/>
        <v xml:space="preserve"> </v>
      </c>
      <c r="V33" s="364" t="str">
        <f t="shared" si="11"/>
        <v xml:space="preserve"> </v>
      </c>
      <c r="W33" s="364" t="str">
        <f t="shared" si="11"/>
        <v xml:space="preserve"> </v>
      </c>
      <c r="X33" s="364" t="str">
        <f t="shared" si="11"/>
        <v xml:space="preserve"> </v>
      </c>
      <c r="Y33" s="364" t="str">
        <f t="shared" si="11"/>
        <v xml:space="preserve"> </v>
      </c>
      <c r="Z33" s="364" t="str">
        <f t="shared" si="11"/>
        <v xml:space="preserve"> </v>
      </c>
      <c r="AA33" s="364" t="str">
        <f t="shared" si="11"/>
        <v xml:space="preserve"> </v>
      </c>
      <c r="AB33" s="364" t="str">
        <f t="shared" si="11"/>
        <v xml:space="preserve"> </v>
      </c>
      <c r="AC33" s="364" t="str">
        <f t="shared" si="11"/>
        <v xml:space="preserve"> </v>
      </c>
      <c r="AD33" s="364" t="str">
        <f t="shared" si="11"/>
        <v xml:space="preserve"> </v>
      </c>
      <c r="AE33" s="364" t="str">
        <f t="shared" si="11"/>
        <v xml:space="preserve"> </v>
      </c>
      <c r="AF33" s="364"/>
      <c r="AG33" s="364"/>
      <c r="AH33" s="74"/>
    </row>
    <row r="34" spans="1:34" ht="14.25" customHeight="1">
      <c r="A34" s="360"/>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28"/>
    </row>
    <row r="35" spans="1:34" s="21" customFormat="1" ht="14.25" customHeight="1">
      <c r="A35" s="365"/>
      <c r="B35" s="366"/>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6"/>
      <c r="AH35" s="1"/>
    </row>
    <row r="36" spans="1:34" s="21" customFormat="1">
      <c r="A36" s="334"/>
      <c r="B36" s="368"/>
      <c r="C36" s="369"/>
      <c r="D36" s="369"/>
      <c r="E36" s="369"/>
      <c r="F36" s="369"/>
      <c r="G36" s="369"/>
      <c r="H36" s="369"/>
      <c r="I36" s="370"/>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8"/>
      <c r="AH36" s="22"/>
    </row>
    <row r="37" spans="1:34" s="21" customFormat="1">
      <c r="A37" s="334"/>
      <c r="B37" s="368"/>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8"/>
      <c r="AH37" s="23"/>
    </row>
    <row r="38" spans="1:34" s="21" customFormat="1">
      <c r="A38" s="334"/>
      <c r="B38" s="368"/>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8"/>
      <c r="AH38" s="23"/>
    </row>
    <row r="39" spans="1:34" s="21" customFormat="1">
      <c r="A39" s="334"/>
      <c r="B39" s="368"/>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8"/>
      <c r="AH39" s="23"/>
    </row>
    <row r="40" spans="1:34" s="21" customFormat="1" ht="9" customHeight="1">
      <c r="A40" s="334"/>
      <c r="B40" s="368"/>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8"/>
      <c r="AH40" s="23"/>
    </row>
    <row r="41" spans="1:34" ht="7.5" customHeight="1">
      <c r="A41" s="371" t="s">
        <v>21</v>
      </c>
      <c r="B41" s="368"/>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8"/>
      <c r="AH41" s="47"/>
    </row>
    <row r="42" spans="1:34" ht="4.5" customHeight="1">
      <c r="A42" s="372"/>
      <c r="B42" s="368"/>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8"/>
      <c r="AH42" s="47"/>
    </row>
    <row r="43" spans="1:34" ht="15">
      <c r="A43" s="373" t="s">
        <v>35</v>
      </c>
      <c r="B43" s="374"/>
      <c r="C43" s="374"/>
      <c r="D43" s="374"/>
      <c r="E43" s="374"/>
      <c r="F43" s="375" t="s">
        <v>75</v>
      </c>
      <c r="G43" s="557">
        <f>COUNTA(G9:G23)</f>
        <v>0</v>
      </c>
      <c r="H43" s="558"/>
      <c r="I43" s="376"/>
      <c r="J43" s="376"/>
      <c r="K43" s="520" t="s">
        <v>98</v>
      </c>
      <c r="L43" s="521"/>
      <c r="M43" s="521"/>
      <c r="N43" s="521"/>
      <c r="O43" s="521"/>
      <c r="P43" s="521"/>
      <c r="Q43" s="521"/>
      <c r="R43" s="521"/>
      <c r="S43" s="521"/>
      <c r="T43" s="521"/>
      <c r="U43" s="521"/>
      <c r="V43" s="522"/>
      <c r="W43" s="377"/>
      <c r="X43" s="378"/>
      <c r="Y43" s="379" t="s">
        <v>17</v>
      </c>
      <c r="Z43" s="561" t="s">
        <v>104</v>
      </c>
      <c r="AA43" s="562"/>
      <c r="AB43" s="562"/>
      <c r="AC43" s="562"/>
      <c r="AD43" s="562"/>
      <c r="AE43" s="563"/>
      <c r="AF43" s="368"/>
      <c r="AG43" s="368"/>
      <c r="AH43" s="47"/>
    </row>
    <row r="44" spans="1:34" ht="14.25">
      <c r="A44" s="380" t="s">
        <v>39</v>
      </c>
      <c r="B44" s="381"/>
      <c r="C44" s="381"/>
      <c r="D44" s="381"/>
      <c r="E44" s="381"/>
      <c r="F44" s="382" t="s">
        <v>75</v>
      </c>
      <c r="G44" s="500">
        <f>COUNTA(D9:D23)-COUNTA(G9:G23)</f>
        <v>0</v>
      </c>
      <c r="H44" s="501"/>
      <c r="I44" s="383"/>
      <c r="J44" s="384"/>
      <c r="K44" s="538" t="s">
        <v>29</v>
      </c>
      <c r="L44" s="539"/>
      <c r="M44" s="539"/>
      <c r="N44" s="539"/>
      <c r="O44" s="539"/>
      <c r="P44" s="539"/>
      <c r="Q44" s="539"/>
      <c r="R44" s="539"/>
      <c r="S44" s="508" t="s">
        <v>90</v>
      </c>
      <c r="T44" s="508"/>
      <c r="U44" s="508" t="s">
        <v>30</v>
      </c>
      <c r="V44" s="509"/>
      <c r="W44" s="377"/>
      <c r="X44" s="378"/>
      <c r="Y44" s="433" t="e">
        <f>IF(G47=": -","0",COUNTIF(AF9:AF23,"&gt;=50")*100/G43)</f>
        <v>#DIV/0!</v>
      </c>
      <c r="Z44" s="386" t="s">
        <v>18</v>
      </c>
      <c r="AA44" s="387"/>
      <c r="AB44" s="387"/>
      <c r="AC44" s="388" t="e">
        <f>"%"&amp;ROUND(Y44,0)</f>
        <v>#DIV/0!</v>
      </c>
      <c r="AD44" s="388"/>
      <c r="AE44" s="389"/>
      <c r="AF44" s="368"/>
      <c r="AG44" s="368"/>
      <c r="AH44" s="47"/>
    </row>
    <row r="45" spans="1:34" ht="14.25">
      <c r="A45" s="380" t="s">
        <v>10</v>
      </c>
      <c r="B45" s="381"/>
      <c r="C45" s="381"/>
      <c r="D45" s="381"/>
      <c r="E45" s="381"/>
      <c r="F45" s="382" t="s">
        <v>75</v>
      </c>
      <c r="G45" s="500">
        <f>COUNTIF(AF9:AF23,"&gt;=50")</f>
        <v>0</v>
      </c>
      <c r="H45" s="501"/>
      <c r="I45" s="510"/>
      <c r="J45" s="511"/>
      <c r="K45" s="390" t="s">
        <v>100</v>
      </c>
      <c r="L45" s="391"/>
      <c r="M45" s="392" t="s">
        <v>77</v>
      </c>
      <c r="N45" s="392"/>
      <c r="O45" s="393"/>
      <c r="P45" s="394" t="s">
        <v>86</v>
      </c>
      <c r="Q45" s="395"/>
      <c r="R45" s="396" t="s">
        <v>75</v>
      </c>
      <c r="S45" s="397">
        <f>COUNTIF(AF9:AF23,"&lt;50")</f>
        <v>0</v>
      </c>
      <c r="T45" s="398" t="s">
        <v>76</v>
      </c>
      <c r="U45" s="399" t="s">
        <v>74</v>
      </c>
      <c r="V45" s="400" t="e">
        <f>IF(S45=" "," ",100*S45/S50)</f>
        <v>#DIV/0!</v>
      </c>
      <c r="W45" s="401"/>
      <c r="X45" s="368"/>
      <c r="Y45" s="433" t="e">
        <f>100-Y44</f>
        <v>#DIV/0!</v>
      </c>
      <c r="Z45" s="402" t="s">
        <v>19</v>
      </c>
      <c r="AA45" s="403"/>
      <c r="AB45" s="403"/>
      <c r="AC45" s="404" t="e">
        <f>"%"&amp;ROUND(Y45,0)</f>
        <v>#DIV/0!</v>
      </c>
      <c r="AD45" s="404"/>
      <c r="AE45" s="405"/>
      <c r="AF45" s="368"/>
      <c r="AG45" s="368"/>
      <c r="AH45" s="47"/>
    </row>
    <row r="46" spans="1:34" ht="14.25">
      <c r="A46" s="380" t="s">
        <v>11</v>
      </c>
      <c r="B46" s="381"/>
      <c r="C46" s="381"/>
      <c r="D46" s="381"/>
      <c r="E46" s="381"/>
      <c r="F46" s="382" t="s">
        <v>75</v>
      </c>
      <c r="G46" s="500">
        <f>COUNTIF(AF9:AF23,"&lt;50")</f>
        <v>0</v>
      </c>
      <c r="H46" s="501"/>
      <c r="I46" s="334"/>
      <c r="J46" s="384"/>
      <c r="K46" s="390" t="s">
        <v>78</v>
      </c>
      <c r="L46" s="391"/>
      <c r="M46" s="392" t="s">
        <v>77</v>
      </c>
      <c r="N46" s="392"/>
      <c r="O46" s="393"/>
      <c r="P46" s="394" t="s">
        <v>85</v>
      </c>
      <c r="Q46" s="395"/>
      <c r="R46" s="396" t="s">
        <v>75</v>
      </c>
      <c r="S46" s="397">
        <f>(COUNTIF(AF9:AF23,"&lt;60")-(COUNTIF(AF9:AF23,"&lt;50")))</f>
        <v>0</v>
      </c>
      <c r="T46" s="398" t="s">
        <v>76</v>
      </c>
      <c r="U46" s="399" t="s">
        <v>74</v>
      </c>
      <c r="V46" s="400" t="e">
        <f>IF(S46=" "," ",100*S46/S50)</f>
        <v>#DIV/0!</v>
      </c>
      <c r="W46" s="401"/>
      <c r="X46" s="368"/>
      <c r="Y46" s="434"/>
      <c r="Z46" s="406"/>
      <c r="AA46" s="403"/>
      <c r="AB46" s="403"/>
      <c r="AC46" s="403"/>
      <c r="AD46" s="403"/>
      <c r="AE46" s="405"/>
      <c r="AF46" s="368"/>
      <c r="AG46" s="368"/>
      <c r="AH46" s="47"/>
    </row>
    <row r="47" spans="1:34" ht="14.25" customHeight="1">
      <c r="A47" s="407" t="s">
        <v>107</v>
      </c>
      <c r="B47" s="408"/>
      <c r="C47" s="408"/>
      <c r="D47" s="408"/>
      <c r="E47" s="408"/>
      <c r="F47" s="409" t="s">
        <v>75</v>
      </c>
      <c r="G47" s="550" t="str">
        <f>IF(G9="","-",COUNTIF(AF9:AF23,"&gt;=50")/M3)</f>
        <v>-</v>
      </c>
      <c r="H47" s="551"/>
      <c r="I47" s="334"/>
      <c r="J47" s="410"/>
      <c r="K47" s="390" t="s">
        <v>79</v>
      </c>
      <c r="L47" s="391"/>
      <c r="M47" s="392" t="s">
        <v>77</v>
      </c>
      <c r="N47" s="392"/>
      <c r="O47" s="393"/>
      <c r="P47" s="394" t="s">
        <v>84</v>
      </c>
      <c r="Q47" s="395"/>
      <c r="R47" s="396" t="s">
        <v>75</v>
      </c>
      <c r="S47" s="397">
        <f>(COUNTIF(AF9:AF23,"&lt;70")-(COUNTIF(AF9:AF23,"&lt;60")))</f>
        <v>0</v>
      </c>
      <c r="T47" s="398" t="s">
        <v>76</v>
      </c>
      <c r="U47" s="399" t="s">
        <v>74</v>
      </c>
      <c r="V47" s="400" t="e">
        <f>IF(S47=" "," ",100*S47/S50)</f>
        <v>#DIV/0!</v>
      </c>
      <c r="W47" s="401"/>
      <c r="X47" s="368"/>
      <c r="Y47" s="435"/>
      <c r="Z47" s="411"/>
      <c r="AA47" s="412"/>
      <c r="AB47" s="412"/>
      <c r="AC47" s="412"/>
      <c r="AD47" s="412"/>
      <c r="AE47" s="405"/>
      <c r="AF47" s="368"/>
      <c r="AG47" s="368"/>
      <c r="AH47" s="47"/>
    </row>
    <row r="48" spans="1:34" ht="14.25">
      <c r="A48" s="380" t="s">
        <v>15</v>
      </c>
      <c r="B48" s="413"/>
      <c r="C48" s="413"/>
      <c r="D48" s="413"/>
      <c r="E48" s="413"/>
      <c r="F48" s="382" t="s">
        <v>75</v>
      </c>
      <c r="G48" s="559">
        <f>MAX(AG9:AG23)</f>
        <v>0</v>
      </c>
      <c r="H48" s="560"/>
      <c r="I48" s="334"/>
      <c r="J48" s="403"/>
      <c r="K48" s="390" t="s">
        <v>80</v>
      </c>
      <c r="L48" s="391"/>
      <c r="M48" s="392" t="s">
        <v>77</v>
      </c>
      <c r="N48" s="392"/>
      <c r="O48" s="393"/>
      <c r="P48" s="394" t="s">
        <v>83</v>
      </c>
      <c r="Q48" s="395"/>
      <c r="R48" s="396" t="s">
        <v>75</v>
      </c>
      <c r="S48" s="397">
        <f>(COUNTIF(AF9:AF23,"&lt;85")-(COUNTIF(AF9:AF23,"&lt;70")))</f>
        <v>0</v>
      </c>
      <c r="T48" s="398" t="s">
        <v>76</v>
      </c>
      <c r="U48" s="399" t="s">
        <v>74</v>
      </c>
      <c r="V48" s="400" t="e">
        <f>IF(S48=" "," ",100*S48/S50)</f>
        <v>#DIV/0!</v>
      </c>
      <c r="W48" s="401"/>
      <c r="X48" s="368"/>
      <c r="Y48" s="412"/>
      <c r="Z48" s="411"/>
      <c r="AA48" s="412"/>
      <c r="AB48" s="412"/>
      <c r="AC48" s="412"/>
      <c r="AD48" s="412"/>
      <c r="AE48" s="414"/>
      <c r="AF48" s="368"/>
      <c r="AG48" s="368"/>
      <c r="AH48" s="47"/>
    </row>
    <row r="49" spans="1:34" ht="14.25">
      <c r="A49" s="380" t="s">
        <v>16</v>
      </c>
      <c r="B49" s="413"/>
      <c r="C49" s="413"/>
      <c r="D49" s="413"/>
      <c r="E49" s="413"/>
      <c r="F49" s="382" t="s">
        <v>75</v>
      </c>
      <c r="G49" s="500">
        <f>MIN(AG9:AG23)</f>
        <v>0</v>
      </c>
      <c r="H49" s="501"/>
      <c r="I49" s="334"/>
      <c r="J49" s="403"/>
      <c r="K49" s="390" t="s">
        <v>81</v>
      </c>
      <c r="L49" s="391"/>
      <c r="M49" s="392" t="s">
        <v>77</v>
      </c>
      <c r="N49" s="392"/>
      <c r="O49" s="393"/>
      <c r="P49" s="394" t="s">
        <v>82</v>
      </c>
      <c r="Q49" s="395"/>
      <c r="R49" s="396" t="s">
        <v>75</v>
      </c>
      <c r="S49" s="397">
        <f>(COUNTIF(AF9:AF23,"&lt;101")-(COUNTIF(AF9:AF23,"&lt;85")))</f>
        <v>0</v>
      </c>
      <c r="T49" s="398" t="s">
        <v>76</v>
      </c>
      <c r="U49" s="399" t="s">
        <v>74</v>
      </c>
      <c r="V49" s="400" t="e">
        <f>IF(S49=" "," ",100*S49/S50)</f>
        <v>#DIV/0!</v>
      </c>
      <c r="W49" s="401"/>
      <c r="X49" s="368"/>
      <c r="Y49" s="412"/>
      <c r="Z49" s="415"/>
      <c r="AA49" s="416"/>
      <c r="AB49" s="416"/>
      <c r="AC49" s="416"/>
      <c r="AD49" s="416"/>
      <c r="AE49" s="414"/>
      <c r="AF49" s="368"/>
      <c r="AG49" s="368"/>
      <c r="AH49" s="47"/>
    </row>
    <row r="50" spans="1:34" ht="13.5">
      <c r="A50" s="417" t="s">
        <v>65</v>
      </c>
      <c r="B50" s="418"/>
      <c r="C50" s="418"/>
      <c r="D50" s="418"/>
      <c r="E50" s="418"/>
      <c r="F50" s="419" t="s">
        <v>75</v>
      </c>
      <c r="G50" s="502" t="e">
        <f>IF(AF25="0","0",ROUND(AVERAGE(AG9:AG23),0))</f>
        <v>#DIV/0!</v>
      </c>
      <c r="H50" s="503"/>
      <c r="I50" s="334"/>
      <c r="J50" s="403"/>
      <c r="K50" s="512" t="s">
        <v>31</v>
      </c>
      <c r="L50" s="513"/>
      <c r="M50" s="513"/>
      <c r="N50" s="513"/>
      <c r="O50" s="513"/>
      <c r="P50" s="513"/>
      <c r="Q50" s="513"/>
      <c r="R50" s="420" t="s">
        <v>75</v>
      </c>
      <c r="S50" s="421">
        <f>SUM(S45:S49)</f>
        <v>0</v>
      </c>
      <c r="T50" s="422" t="s">
        <v>76</v>
      </c>
      <c r="U50" s="423" t="s">
        <v>74</v>
      </c>
      <c r="V50" s="424" t="e">
        <f>SUM(V46:V49)</f>
        <v>#DIV/0!</v>
      </c>
      <c r="W50" s="425"/>
      <c r="X50" s="368"/>
      <c r="Y50" s="369"/>
      <c r="Z50" s="426"/>
      <c r="AA50" s="427"/>
      <c r="AB50" s="427"/>
      <c r="AC50" s="427"/>
      <c r="AD50" s="427"/>
      <c r="AE50" s="428"/>
      <c r="AF50" s="369"/>
      <c r="AG50" s="368"/>
      <c r="AH50" s="47"/>
    </row>
    <row r="51" spans="1:34" ht="12.75" customHeight="1">
      <c r="A51" s="45"/>
      <c r="C51" s="44"/>
      <c r="D51" s="44"/>
      <c r="E51" s="44"/>
      <c r="F51" s="44"/>
      <c r="G51" s="44"/>
      <c r="H51" s="44"/>
      <c r="I51" s="44"/>
      <c r="J51" s="57"/>
      <c r="K51" s="33"/>
      <c r="L51" s="18"/>
      <c r="M51" s="20"/>
      <c r="N51" s="20"/>
      <c r="O51" s="57"/>
      <c r="P51" s="57"/>
      <c r="Q51" s="41"/>
      <c r="R51" s="57"/>
      <c r="S51" s="57"/>
      <c r="T51" s="57"/>
      <c r="U51" s="97"/>
      <c r="V51" s="44"/>
      <c r="W51" s="44"/>
      <c r="X51" s="44"/>
      <c r="Y51" s="44"/>
      <c r="Z51" s="44"/>
      <c r="AA51" s="44"/>
      <c r="AB51" s="44"/>
      <c r="AC51" s="46"/>
      <c r="AD51" s="46"/>
      <c r="AE51" s="46"/>
      <c r="AF51" s="46"/>
      <c r="AG51" s="27"/>
      <c r="AH51" s="47"/>
    </row>
    <row r="52" spans="1:34" ht="13.5" customHeight="1">
      <c r="A52" s="535" t="s">
        <v>32</v>
      </c>
      <c r="B52" s="536"/>
      <c r="C52" s="536"/>
      <c r="D52" s="536"/>
      <c r="E52" s="536"/>
      <c r="F52" s="536"/>
      <c r="G52" s="536"/>
      <c r="H52" s="536"/>
      <c r="I52" s="536"/>
      <c r="J52" s="536"/>
      <c r="K52" s="536"/>
      <c r="L52" s="536"/>
      <c r="M52" s="536"/>
      <c r="N52" s="536"/>
      <c r="O52" s="536"/>
      <c r="P52" s="536"/>
      <c r="Q52" s="536"/>
      <c r="R52" s="536"/>
      <c r="S52" s="537"/>
      <c r="T52" s="523" t="s">
        <v>12</v>
      </c>
      <c r="U52" s="524"/>
      <c r="V52" s="524"/>
      <c r="W52" s="524"/>
      <c r="X52" s="524"/>
      <c r="Y52" s="524"/>
      <c r="Z52" s="524"/>
      <c r="AA52" s="525"/>
      <c r="AB52" s="523" t="s">
        <v>13</v>
      </c>
      <c r="AC52" s="524"/>
      <c r="AD52" s="524"/>
      <c r="AE52" s="524"/>
      <c r="AF52" s="524"/>
      <c r="AG52" s="525"/>
      <c r="AH52" s="6"/>
    </row>
    <row r="53" spans="1:34" ht="12.75" customHeight="1">
      <c r="A53" s="540"/>
      <c r="B53" s="541"/>
      <c r="C53" s="541"/>
      <c r="D53" s="541"/>
      <c r="E53" s="541"/>
      <c r="F53" s="541"/>
      <c r="G53" s="541"/>
      <c r="H53" s="541"/>
      <c r="I53" s="541"/>
      <c r="J53" s="541"/>
      <c r="K53" s="541"/>
      <c r="L53" s="541"/>
      <c r="M53" s="541"/>
      <c r="N53" s="541"/>
      <c r="O53" s="541"/>
      <c r="P53" s="541"/>
      <c r="Q53" s="541"/>
      <c r="R53" s="541"/>
      <c r="S53" s="542"/>
      <c r="T53" s="526"/>
      <c r="U53" s="527"/>
      <c r="V53" s="527"/>
      <c r="W53" s="527"/>
      <c r="X53" s="527"/>
      <c r="Y53" s="527"/>
      <c r="Z53" s="527"/>
      <c r="AA53" s="528"/>
      <c r="AB53" s="50"/>
      <c r="AC53" s="48"/>
      <c r="AD53" s="48"/>
      <c r="AE53" s="48"/>
      <c r="AF53" s="48"/>
      <c r="AG53" s="51"/>
      <c r="AH53" s="6"/>
    </row>
    <row r="54" spans="1:34">
      <c r="A54" s="543"/>
      <c r="B54" s="544"/>
      <c r="C54" s="544"/>
      <c r="D54" s="544"/>
      <c r="E54" s="544"/>
      <c r="F54" s="544"/>
      <c r="G54" s="544"/>
      <c r="H54" s="544"/>
      <c r="I54" s="544"/>
      <c r="J54" s="544"/>
      <c r="K54" s="544"/>
      <c r="L54" s="544"/>
      <c r="M54" s="544"/>
      <c r="N54" s="544"/>
      <c r="O54" s="544"/>
      <c r="P54" s="544"/>
      <c r="Q54" s="544"/>
      <c r="R54" s="544"/>
      <c r="S54" s="545"/>
      <c r="T54" s="526"/>
      <c r="U54" s="527"/>
      <c r="V54" s="527"/>
      <c r="W54" s="527"/>
      <c r="X54" s="527"/>
      <c r="Y54" s="527"/>
      <c r="Z54" s="527"/>
      <c r="AA54" s="528"/>
      <c r="AB54" s="53"/>
      <c r="AC54" s="49"/>
      <c r="AD54" s="49"/>
      <c r="AE54" s="49"/>
      <c r="AF54" s="49"/>
      <c r="AG54" s="52"/>
      <c r="AH54" s="6"/>
    </row>
    <row r="55" spans="1:34">
      <c r="A55" s="543"/>
      <c r="B55" s="544"/>
      <c r="C55" s="544"/>
      <c r="D55" s="544"/>
      <c r="E55" s="544"/>
      <c r="F55" s="544"/>
      <c r="G55" s="544"/>
      <c r="H55" s="544"/>
      <c r="I55" s="544"/>
      <c r="J55" s="544"/>
      <c r="K55" s="544"/>
      <c r="L55" s="544"/>
      <c r="M55" s="544"/>
      <c r="N55" s="544"/>
      <c r="O55" s="544"/>
      <c r="P55" s="544"/>
      <c r="Q55" s="544"/>
      <c r="R55" s="544"/>
      <c r="S55" s="545"/>
      <c r="T55" s="526"/>
      <c r="U55" s="527"/>
      <c r="V55" s="527"/>
      <c r="W55" s="527"/>
      <c r="X55" s="527"/>
      <c r="Y55" s="527"/>
      <c r="Z55" s="527"/>
      <c r="AA55" s="528"/>
      <c r="AB55" s="53"/>
      <c r="AC55" s="49"/>
      <c r="AD55" s="49"/>
      <c r="AE55" s="49"/>
      <c r="AF55" s="49"/>
      <c r="AG55" s="52"/>
      <c r="AH55" s="6"/>
    </row>
    <row r="56" spans="1:34">
      <c r="A56" s="543"/>
      <c r="B56" s="544"/>
      <c r="C56" s="544"/>
      <c r="D56" s="544"/>
      <c r="E56" s="544"/>
      <c r="F56" s="544"/>
      <c r="G56" s="544"/>
      <c r="H56" s="544"/>
      <c r="I56" s="544"/>
      <c r="J56" s="544"/>
      <c r="K56" s="544"/>
      <c r="L56" s="544"/>
      <c r="M56" s="544"/>
      <c r="N56" s="544"/>
      <c r="O56" s="544"/>
      <c r="P56" s="544"/>
      <c r="Q56" s="544"/>
      <c r="R56" s="544"/>
      <c r="S56" s="545"/>
      <c r="T56" s="532" t="str">
        <f>Genel!D12</f>
        <v>xxx</v>
      </c>
      <c r="U56" s="533"/>
      <c r="V56" s="533"/>
      <c r="W56" s="533"/>
      <c r="X56" s="533"/>
      <c r="Y56" s="533"/>
      <c r="Z56" s="533"/>
      <c r="AA56" s="534"/>
      <c r="AB56" s="532" t="str">
        <f>Genel!D12</f>
        <v>xxx</v>
      </c>
      <c r="AC56" s="533"/>
      <c r="AD56" s="533"/>
      <c r="AE56" s="533"/>
      <c r="AF56" s="533"/>
      <c r="AG56" s="534"/>
      <c r="AH56" s="6"/>
    </row>
    <row r="57" spans="1:34">
      <c r="A57" s="543"/>
      <c r="B57" s="544"/>
      <c r="C57" s="544"/>
      <c r="D57" s="544"/>
      <c r="E57" s="544"/>
      <c r="F57" s="544"/>
      <c r="G57" s="544"/>
      <c r="H57" s="544"/>
      <c r="I57" s="544"/>
      <c r="J57" s="544"/>
      <c r="K57" s="544"/>
      <c r="L57" s="544"/>
      <c r="M57" s="544"/>
      <c r="N57" s="544"/>
      <c r="O57" s="544"/>
      <c r="P57" s="544"/>
      <c r="Q57" s="544"/>
      <c r="R57" s="544"/>
      <c r="S57" s="545"/>
      <c r="T57" s="514" t="s">
        <v>238</v>
      </c>
      <c r="U57" s="515"/>
      <c r="V57" s="515"/>
      <c r="W57" s="515"/>
      <c r="X57" s="515"/>
      <c r="Y57" s="515"/>
      <c r="Z57" s="515"/>
      <c r="AA57" s="516"/>
      <c r="AB57" s="514" t="str">
        <f>Genel!D11</f>
        <v>xxx</v>
      </c>
      <c r="AC57" s="515"/>
      <c r="AD57" s="515"/>
      <c r="AE57" s="515"/>
      <c r="AF57" s="515"/>
      <c r="AG57" s="516"/>
      <c r="AH57" s="6"/>
    </row>
    <row r="58" spans="1:34" ht="18.75" customHeight="1">
      <c r="A58" s="546"/>
      <c r="B58" s="547"/>
      <c r="C58" s="547"/>
      <c r="D58" s="547"/>
      <c r="E58" s="547"/>
      <c r="F58" s="547"/>
      <c r="G58" s="547"/>
      <c r="H58" s="547"/>
      <c r="I58" s="547"/>
      <c r="J58" s="547"/>
      <c r="K58" s="547"/>
      <c r="L58" s="547"/>
      <c r="M58" s="547"/>
      <c r="N58" s="547"/>
      <c r="O58" s="547"/>
      <c r="P58" s="547"/>
      <c r="Q58" s="547"/>
      <c r="R58" s="547"/>
      <c r="S58" s="548"/>
      <c r="T58" s="529" t="str">
        <f>Genel!D14</f>
        <v>2. Yabancı Dil Fransızca Zümresi</v>
      </c>
      <c r="U58" s="530"/>
      <c r="V58" s="530"/>
      <c r="W58" s="530"/>
      <c r="X58" s="530"/>
      <c r="Y58" s="530"/>
      <c r="Z58" s="530"/>
      <c r="AA58" s="531"/>
      <c r="AB58" s="517" t="s">
        <v>14</v>
      </c>
      <c r="AC58" s="518"/>
      <c r="AD58" s="518"/>
      <c r="AE58" s="518"/>
      <c r="AF58" s="518"/>
      <c r="AG58" s="519"/>
      <c r="AH58" s="6"/>
    </row>
    <row r="59" spans="1:34" ht="9" customHeight="1">
      <c r="AH59" s="6"/>
    </row>
  </sheetData>
  <sheetProtection formatCells="0" formatColumns="0" formatRows="0" insertColumns="0" insertRows="0" insertHyperlinks="0" deleteColumns="0" deleteRows="0" sort="0" autoFilter="0" pivotTables="0"/>
  <mergeCells count="59">
    <mergeCell ref="A1:AH1"/>
    <mergeCell ref="D3:E3"/>
    <mergeCell ref="N3:R3"/>
    <mergeCell ref="V3:X3"/>
    <mergeCell ref="A6:F6"/>
    <mergeCell ref="AF6:AG6"/>
    <mergeCell ref="A18:B18"/>
    <mergeCell ref="A7:F7"/>
    <mergeCell ref="A8:B8"/>
    <mergeCell ref="A9:B9"/>
    <mergeCell ref="A10:B10"/>
    <mergeCell ref="A11:B11"/>
    <mergeCell ref="A12:B12"/>
    <mergeCell ref="A13:B13"/>
    <mergeCell ref="A14:B14"/>
    <mergeCell ref="A15:B15"/>
    <mergeCell ref="A16:B16"/>
    <mergeCell ref="A17:B17"/>
    <mergeCell ref="A24:F24"/>
    <mergeCell ref="A25:F25"/>
    <mergeCell ref="A26:F26"/>
    <mergeCell ref="A27:F27"/>
    <mergeCell ref="A19:B19"/>
    <mergeCell ref="A20:B20"/>
    <mergeCell ref="A21:B21"/>
    <mergeCell ref="A22:B22"/>
    <mergeCell ref="A23:B23"/>
    <mergeCell ref="AF27:AF28"/>
    <mergeCell ref="AG27:AG28"/>
    <mergeCell ref="A28:F28"/>
    <mergeCell ref="A30:AG30"/>
    <mergeCell ref="G43:H43"/>
    <mergeCell ref="K43:V43"/>
    <mergeCell ref="Z43:AE43"/>
    <mergeCell ref="K50:Q50"/>
    <mergeCell ref="G44:H44"/>
    <mergeCell ref="K44:R44"/>
    <mergeCell ref="S44:T44"/>
    <mergeCell ref="U44:V44"/>
    <mergeCell ref="G45:H45"/>
    <mergeCell ref="I45:J45"/>
    <mergeCell ref="G46:H46"/>
    <mergeCell ref="G47:H47"/>
    <mergeCell ref="G48:H48"/>
    <mergeCell ref="G49:H49"/>
    <mergeCell ref="G50:H50"/>
    <mergeCell ref="AB57:AG57"/>
    <mergeCell ref="T58:AA58"/>
    <mergeCell ref="AB58:AG58"/>
    <mergeCell ref="A52:S52"/>
    <mergeCell ref="T52:AA52"/>
    <mergeCell ref="AB52:AG52"/>
    <mergeCell ref="A53:S58"/>
    <mergeCell ref="T53:AA53"/>
    <mergeCell ref="T54:AA54"/>
    <mergeCell ref="T55:AA55"/>
    <mergeCell ref="T56:AA56"/>
    <mergeCell ref="AB56:AG56"/>
    <mergeCell ref="T57:AA57"/>
  </mergeCells>
  <dataValidations count="2">
    <dataValidation type="decimal" allowBlank="1" showInputMessage="1" showErrorMessage="1" errorTitle="Değer fazlası ahatası" error="10'dan fazla bir değer girişi yaptınız." sqref="G7:AE7">
      <formula1>0</formula1>
      <formula2>50</formula2>
    </dataValidation>
    <dataValidation type="decimal" allowBlank="1" showInputMessage="1" showErrorMessage="1" errorTitle="Yanlış Değer Girişi" error="Puan değerinin üstünde bir not girdiniz." sqref="S9:AE23 G9:Q23">
      <formula1>0</formula1>
      <formula2>G$7</formula2>
    </dataValidation>
  </dataValidations>
  <printOptions horizontalCentered="1"/>
  <pageMargins left="0.21135265700483091" right="9.5108695652173919E-2" top="0.26" bottom="0.19" header="0.27" footer="0.19685039370078741"/>
  <pageSetup paperSize="9" scale="70" orientation="portrait" r:id="rId1"/>
  <headerFooter alignWithMargins="0"/>
  <ignoredErrors>
    <ignoredError sqref="G7:Q7"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53"/>
  <sheetViews>
    <sheetView topLeftCell="A20" zoomScaleNormal="100" zoomScalePageLayoutView="69" workbookViewId="0">
      <selection activeCell="G37" sqref="G37:H37"/>
    </sheetView>
  </sheetViews>
  <sheetFormatPr baseColWidth="10" defaultColWidth="9.140625" defaultRowHeight="12.75"/>
  <cols>
    <col min="1" max="1" width="1.5703125" style="3" customWidth="1"/>
    <col min="2" max="2" width="2.28515625" style="19" customWidth="1"/>
    <col min="3" max="3" width="5.28515625" style="19" customWidth="1"/>
    <col min="4" max="4" width="15.140625" style="19" customWidth="1"/>
    <col min="5" max="5" width="13.28515625" style="19" customWidth="1"/>
    <col min="6" max="6" width="2.28515625" style="19" customWidth="1"/>
    <col min="7" max="9" width="3.85546875" style="19" customWidth="1"/>
    <col min="10" max="10" width="4" style="19" customWidth="1"/>
    <col min="11" max="31" width="3.85546875" style="19" customWidth="1"/>
    <col min="32" max="33" width="4.5703125" style="19" customWidth="1"/>
    <col min="34" max="34" width="1.5703125" style="19" customWidth="1"/>
    <col min="35" max="35" width="2.42578125" style="3" bestFit="1" customWidth="1"/>
    <col min="36" max="16384" width="9.140625" style="3"/>
  </cols>
  <sheetData>
    <row r="1" spans="1:37" ht="27.75" customHeight="1" thickBot="1">
      <c r="A1" s="549" t="str">
        <f>Genel!D15</f>
        <v>Vefa  Lisesi Ortak Sınav Değerlendirme Formu</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row>
    <row r="2" spans="1:37" ht="9.75" customHeight="1">
      <c r="A2" s="4"/>
      <c r="B2" s="5"/>
      <c r="C2" s="5"/>
      <c r="D2" s="5"/>
      <c r="E2" s="5"/>
      <c r="F2" s="5"/>
      <c r="G2" s="5"/>
      <c r="H2" s="5"/>
      <c r="I2" s="5"/>
      <c r="J2" s="5"/>
      <c r="K2" s="5"/>
      <c r="L2" s="98"/>
      <c r="M2" s="5"/>
      <c r="N2" s="5"/>
      <c r="O2" s="5"/>
      <c r="P2" s="5"/>
      <c r="Q2" s="5"/>
      <c r="R2" s="5"/>
      <c r="S2" s="5"/>
      <c r="T2" s="5"/>
      <c r="U2" s="5"/>
      <c r="V2" s="5"/>
      <c r="W2" s="5"/>
      <c r="X2" s="5"/>
      <c r="Y2" s="5"/>
      <c r="Z2" s="5"/>
      <c r="AA2" s="98"/>
      <c r="AB2" s="5"/>
      <c r="AC2" s="5"/>
      <c r="AD2" s="5"/>
      <c r="AE2" s="5"/>
      <c r="AF2" s="5"/>
      <c r="AG2" s="5"/>
      <c r="AH2" s="99"/>
    </row>
    <row r="3" spans="1:37" s="250" customFormat="1" ht="21" customHeight="1">
      <c r="A3" s="240"/>
      <c r="B3" s="82" t="s">
        <v>6</v>
      </c>
      <c r="C3" s="83"/>
      <c r="D3" s="491" t="str">
        <f>Genel!D2</f>
        <v>SEÇMELİ 2. YABANCI DİL - FRANSIZCA</v>
      </c>
      <c r="E3" s="491"/>
      <c r="F3" s="82" t="s">
        <v>66</v>
      </c>
      <c r="G3" s="241"/>
      <c r="H3" s="242" t="s">
        <v>168</v>
      </c>
      <c r="I3" s="243"/>
      <c r="J3" s="82" t="s">
        <v>3</v>
      </c>
      <c r="K3" s="244"/>
      <c r="L3" s="244"/>
      <c r="M3" s="245">
        <v>9</v>
      </c>
      <c r="N3" s="493" t="s">
        <v>128</v>
      </c>
      <c r="O3" s="494"/>
      <c r="P3" s="494"/>
      <c r="Q3" s="494"/>
      <c r="R3" s="494"/>
      <c r="S3" s="245">
        <v>9</v>
      </c>
      <c r="T3" s="83" t="s">
        <v>72</v>
      </c>
      <c r="U3" s="241"/>
      <c r="V3" s="617">
        <v>41618</v>
      </c>
      <c r="W3" s="617"/>
      <c r="X3" s="618"/>
      <c r="Y3" s="82" t="s">
        <v>73</v>
      </c>
      <c r="Z3" s="83"/>
      <c r="AA3" s="83"/>
      <c r="AB3" s="191" t="str">
        <f>Genel!D5</f>
        <v>1.</v>
      </c>
      <c r="AC3" s="83" t="s">
        <v>4</v>
      </c>
      <c r="AD3" s="241"/>
      <c r="AE3" s="191" t="s">
        <v>37</v>
      </c>
      <c r="AF3" s="83" t="s">
        <v>5</v>
      </c>
      <c r="AG3" s="246"/>
      <c r="AH3" s="247"/>
      <c r="AI3" s="248"/>
      <c r="AJ3" s="249"/>
    </row>
    <row r="4" spans="1:37" ht="9.75" customHeight="1" thickBot="1">
      <c r="A4" s="8"/>
      <c r="B4" s="9"/>
      <c r="C4" s="9"/>
      <c r="D4" s="10"/>
      <c r="E4" s="10"/>
      <c r="F4" s="10"/>
      <c r="G4" s="10"/>
      <c r="H4" s="10"/>
      <c r="I4" s="10"/>
      <c r="J4" s="10"/>
      <c r="K4" s="11"/>
      <c r="L4" s="10"/>
      <c r="M4" s="214">
        <f>M3</f>
        <v>9</v>
      </c>
      <c r="N4" s="10"/>
      <c r="O4" s="12"/>
      <c r="P4" s="11"/>
      <c r="Q4" s="9"/>
      <c r="R4" s="9"/>
      <c r="S4" s="9"/>
      <c r="T4" s="13"/>
      <c r="U4" s="11"/>
      <c r="V4" s="10"/>
      <c r="W4" s="10"/>
      <c r="X4" s="10"/>
      <c r="Y4" s="10"/>
      <c r="Z4" s="14"/>
      <c r="AA4" s="14"/>
      <c r="AB4" s="14"/>
      <c r="AC4" s="14"/>
      <c r="AD4" s="11"/>
      <c r="AE4" s="9"/>
      <c r="AF4" s="9"/>
      <c r="AG4" s="9"/>
      <c r="AH4" s="104"/>
    </row>
    <row r="5" spans="1:37" ht="16.5" customHeight="1">
      <c r="A5" s="174" t="s">
        <v>113</v>
      </c>
      <c r="B5" s="26"/>
      <c r="C5" s="27"/>
      <c r="D5" s="27"/>
      <c r="E5" s="27"/>
      <c r="F5" s="27"/>
      <c r="G5" s="27"/>
      <c r="H5" s="27"/>
      <c r="I5" s="27"/>
      <c r="J5" s="27"/>
      <c r="K5" s="27"/>
      <c r="L5" s="27"/>
      <c r="M5" s="27"/>
      <c r="N5" s="27"/>
      <c r="O5" s="27"/>
      <c r="P5" s="27"/>
      <c r="Q5" s="27"/>
      <c r="R5" s="27"/>
      <c r="S5" s="6"/>
      <c r="T5" s="6"/>
      <c r="U5" s="6"/>
      <c r="V5" s="6"/>
      <c r="W5" s="6"/>
      <c r="X5" s="6"/>
      <c r="Y5" s="6"/>
      <c r="Z5" s="6"/>
      <c r="AA5" s="6"/>
      <c r="AB5" s="155" t="str">
        <f>CONCATENATE(AB3,AC3," ",AE3,AF3)</f>
        <v>1.DÖNEM 2.YAZILI</v>
      </c>
      <c r="AC5" s="6"/>
      <c r="AD5" s="6"/>
      <c r="AE5" s="6"/>
      <c r="AF5" s="6"/>
      <c r="AG5" s="6"/>
      <c r="AH5" s="6"/>
    </row>
    <row r="6" spans="1:37" ht="118.5" customHeight="1">
      <c r="A6" s="607" t="s">
        <v>70</v>
      </c>
      <c r="B6" s="608"/>
      <c r="C6" s="608"/>
      <c r="D6" s="608"/>
      <c r="E6" s="608"/>
      <c r="F6" s="609"/>
      <c r="G6" s="101" t="str">
        <f>IF(Konular!G6=0," ",Konular!G6)</f>
        <v>il y a, ce sont, c'est, ils sont</v>
      </c>
      <c r="H6" s="101" t="str">
        <f>IF(Konular!H6=0," ",Konular!H6)</f>
        <v>quel, quelle, de quelle, quels, quelles</v>
      </c>
      <c r="I6" s="101" t="str">
        <f>IF(Konular!I6=0," ",Konular!I6)</f>
        <v>dişi/erkek sıfatları tanıma</v>
      </c>
      <c r="J6" s="101" t="str">
        <f>IF(Konular!J6=0," ",Konular!J6)</f>
        <v>fiilleri anlam ve şahıslarına göre doğru kullanma</v>
      </c>
      <c r="K6" s="101" t="str">
        <f>IF(Konular!K6=0," ",Konular!K6)</f>
        <v>cevaplara uygun soru cümlelerini bulma</v>
      </c>
      <c r="L6" s="101" t="str">
        <f>IF(Konular!L6=0," ",Konular!L6)</f>
        <v>olumsuz cevap cümlesi oluşturma</v>
      </c>
      <c r="M6" s="101" t="str">
        <f>IF(Konular!M6=0," ",Konular!M6)</f>
        <v>iyelik sıfatlarını kullanma</v>
      </c>
      <c r="N6" s="101" t="str">
        <f>IF(Konular!N6=0," ",Konular!N6)</f>
        <v>sayıları tanıma</v>
      </c>
      <c r="O6" s="101" t="str">
        <f>IF(Konular!O6=0," ",Konular!O6)</f>
        <v>işaret sıfatlarını tanıma ve kullanma</v>
      </c>
      <c r="P6" s="101" t="str">
        <f>IF(Konular!P6=0," ",Konular!P6)</f>
        <v>articles définis/indéfinis/contractés</v>
      </c>
      <c r="Q6" s="101" t="str">
        <f>IF(Konular!Q6=0," ",Konular!Q6)</f>
        <v>yer belirteçlerini ve zarflarıyla mekan tanımlama</v>
      </c>
      <c r="R6" s="101"/>
      <c r="S6" s="101"/>
      <c r="T6" s="101"/>
      <c r="U6" s="101"/>
      <c r="V6" s="101"/>
      <c r="W6" s="101"/>
      <c r="X6" s="101"/>
      <c r="Y6" s="101"/>
      <c r="Z6" s="101"/>
      <c r="AA6" s="101"/>
      <c r="AB6" s="101"/>
      <c r="AC6" s="101"/>
      <c r="AD6" s="101"/>
      <c r="AE6" s="101"/>
      <c r="AF6" s="610" t="s">
        <v>116</v>
      </c>
      <c r="AG6" s="611"/>
      <c r="AH6" s="15"/>
    </row>
    <row r="7" spans="1:37" ht="16.5">
      <c r="A7" s="612" t="s">
        <v>71</v>
      </c>
      <c r="B7" s="613"/>
      <c r="C7" s="613"/>
      <c r="D7" s="613"/>
      <c r="E7" s="613"/>
      <c r="F7" s="614"/>
      <c r="G7" s="203">
        <f>IF(Konular!G7=0," ",Konular!G7)</f>
        <v>5</v>
      </c>
      <c r="H7" s="203">
        <f>IF(Konular!H7=0," ",Konular!H7)</f>
        <v>5</v>
      </c>
      <c r="I7" s="203">
        <f>IF(Konular!I7=0," ",Konular!I7)</f>
        <v>10</v>
      </c>
      <c r="J7" s="203">
        <f>IF(Konular!J7=0," ",Konular!J7)</f>
        <v>10</v>
      </c>
      <c r="K7" s="203">
        <f>IF(Konular!K7=0," ",Konular!K7)</f>
        <v>10</v>
      </c>
      <c r="L7" s="203">
        <f>IF(Konular!L7=0," ",Konular!L7)</f>
        <v>15</v>
      </c>
      <c r="M7" s="203">
        <f>IF(Konular!M7=0," ",Konular!M7)</f>
        <v>5</v>
      </c>
      <c r="N7" s="203">
        <f>IF(Konular!N7=0," ",Konular!N7)</f>
        <v>5</v>
      </c>
      <c r="O7" s="203">
        <f>IF(Konular!O7=0," ",Konular!O7)</f>
        <v>4</v>
      </c>
      <c r="P7" s="203">
        <f>IF(Konular!P7=0," ",Konular!P7)</f>
        <v>16</v>
      </c>
      <c r="Q7" s="203">
        <f>IF(Konular!Q7=0," ",Konular!Q7)</f>
        <v>15</v>
      </c>
      <c r="R7" s="203"/>
      <c r="S7" s="203"/>
      <c r="T7" s="203"/>
      <c r="U7" s="203"/>
      <c r="V7" s="203"/>
      <c r="W7" s="203"/>
      <c r="X7" s="203"/>
      <c r="Y7" s="203"/>
      <c r="Z7" s="203"/>
      <c r="AA7" s="203"/>
      <c r="AB7" s="203"/>
      <c r="AC7" s="203"/>
      <c r="AD7" s="203"/>
      <c r="AE7" s="203"/>
      <c r="AF7" s="109">
        <f>IF(SUM(G7:AE7)&lt;=100,SUM(G7:AE7),"HATA")</f>
        <v>100</v>
      </c>
      <c r="AG7" s="75">
        <f>AF7</f>
        <v>100</v>
      </c>
      <c r="AH7" s="16"/>
    </row>
    <row r="8" spans="1:37" s="238" customFormat="1" ht="39.6" customHeight="1">
      <c r="A8" s="615" t="s">
        <v>1</v>
      </c>
      <c r="B8" s="616"/>
      <c r="C8" s="233" t="s">
        <v>67</v>
      </c>
      <c r="D8" s="234" t="s">
        <v>68</v>
      </c>
      <c r="E8" s="235" t="s">
        <v>69</v>
      </c>
      <c r="F8" s="236" t="s">
        <v>111</v>
      </c>
      <c r="G8" s="171" t="s">
        <v>40</v>
      </c>
      <c r="H8" s="172" t="s">
        <v>41</v>
      </c>
      <c r="I8" s="172" t="s">
        <v>42</v>
      </c>
      <c r="J8" s="172" t="s">
        <v>43</v>
      </c>
      <c r="K8" s="172" t="s">
        <v>44</v>
      </c>
      <c r="L8" s="172" t="s">
        <v>45</v>
      </c>
      <c r="M8" s="172" t="s">
        <v>46</v>
      </c>
      <c r="N8" s="172" t="s">
        <v>47</v>
      </c>
      <c r="O8" s="172" t="s">
        <v>48</v>
      </c>
      <c r="P8" s="172" t="s">
        <v>49</v>
      </c>
      <c r="Q8" s="172" t="s">
        <v>50</v>
      </c>
      <c r="R8" s="172"/>
      <c r="S8" s="172"/>
      <c r="T8" s="172"/>
      <c r="U8" s="172"/>
      <c r="V8" s="172"/>
      <c r="W8" s="172"/>
      <c r="X8" s="172"/>
      <c r="Y8" s="172"/>
      <c r="Z8" s="172"/>
      <c r="AA8" s="172"/>
      <c r="AB8" s="172"/>
      <c r="AC8" s="172"/>
      <c r="AD8" s="172"/>
      <c r="AE8" s="172"/>
      <c r="AF8" s="173" t="s">
        <v>112</v>
      </c>
      <c r="AG8" s="75" t="s">
        <v>22</v>
      </c>
      <c r="AH8" s="237"/>
    </row>
    <row r="9" spans="1:37" ht="12" customHeight="1">
      <c r="A9" s="506">
        <v>1</v>
      </c>
      <c r="B9" s="507"/>
      <c r="C9" s="116">
        <v>835</v>
      </c>
      <c r="D9" s="117" t="s">
        <v>173</v>
      </c>
      <c r="E9" s="211" t="s">
        <v>174</v>
      </c>
      <c r="F9" s="196" t="s">
        <v>212</v>
      </c>
      <c r="G9" s="114">
        <v>1</v>
      </c>
      <c r="H9" s="114">
        <v>4</v>
      </c>
      <c r="I9" s="114">
        <v>6</v>
      </c>
      <c r="J9" s="114">
        <v>3</v>
      </c>
      <c r="K9" s="114">
        <v>7</v>
      </c>
      <c r="L9" s="114">
        <v>4</v>
      </c>
      <c r="M9" s="114">
        <v>2</v>
      </c>
      <c r="N9" s="114">
        <v>2</v>
      </c>
      <c r="O9" s="114">
        <v>3</v>
      </c>
      <c r="P9" s="114">
        <v>11</v>
      </c>
      <c r="Q9" s="115">
        <v>13</v>
      </c>
      <c r="R9" s="169"/>
      <c r="S9" s="115"/>
      <c r="T9" s="115"/>
      <c r="U9" s="115"/>
      <c r="V9" s="115"/>
      <c r="W9" s="115"/>
      <c r="X9" s="115"/>
      <c r="Y9" s="115"/>
      <c r="Z9" s="115"/>
      <c r="AA9" s="115"/>
      <c r="AB9" s="115"/>
      <c r="AC9" s="115"/>
      <c r="AD9" s="115"/>
      <c r="AE9" s="115"/>
      <c r="AF9" s="55">
        <f t="shared" ref="AF9:AF17" si="0">IF(OR(A9="",G9=""),"",SUM(G9:AE9))</f>
        <v>56</v>
      </c>
      <c r="AG9" s="54">
        <f t="shared" ref="AG9:AG17" si="1">IF(OR(A9="",G9=""),"",ROUND(AF9,0))</f>
        <v>56</v>
      </c>
      <c r="AH9" s="17"/>
    </row>
    <row r="10" spans="1:37" ht="12" customHeight="1">
      <c r="A10" s="487">
        <v>2</v>
      </c>
      <c r="B10" s="488"/>
      <c r="C10" s="113">
        <v>836</v>
      </c>
      <c r="D10" s="194" t="s">
        <v>175</v>
      </c>
      <c r="E10" s="162" t="s">
        <v>24</v>
      </c>
      <c r="F10" s="196" t="s">
        <v>212</v>
      </c>
      <c r="G10" s="118">
        <v>2</v>
      </c>
      <c r="H10" s="118">
        <v>4</v>
      </c>
      <c r="I10" s="118">
        <v>8</v>
      </c>
      <c r="J10" s="118">
        <v>4</v>
      </c>
      <c r="K10" s="118">
        <v>6</v>
      </c>
      <c r="L10" s="118">
        <v>12</v>
      </c>
      <c r="M10" s="118">
        <v>4</v>
      </c>
      <c r="N10" s="118">
        <v>5</v>
      </c>
      <c r="O10" s="118">
        <v>4</v>
      </c>
      <c r="P10" s="118">
        <v>12</v>
      </c>
      <c r="Q10" s="119">
        <v>6</v>
      </c>
      <c r="R10" s="170"/>
      <c r="S10" s="119"/>
      <c r="T10" s="119"/>
      <c r="U10" s="119"/>
      <c r="V10" s="119"/>
      <c r="W10" s="119"/>
      <c r="X10" s="119"/>
      <c r="Y10" s="119"/>
      <c r="Z10" s="119"/>
      <c r="AA10" s="119"/>
      <c r="AB10" s="119"/>
      <c r="AC10" s="119"/>
      <c r="AD10" s="119"/>
      <c r="AE10" s="119"/>
      <c r="AF10" s="55">
        <f t="shared" si="0"/>
        <v>67</v>
      </c>
      <c r="AG10" s="54">
        <f t="shared" si="1"/>
        <v>67</v>
      </c>
      <c r="AH10" s="17"/>
      <c r="AK10" s="100"/>
    </row>
    <row r="11" spans="1:37" ht="12" customHeight="1">
      <c r="A11" s="487">
        <v>4</v>
      </c>
      <c r="B11" s="488"/>
      <c r="C11" s="113">
        <v>845</v>
      </c>
      <c r="D11" s="194" t="s">
        <v>176</v>
      </c>
      <c r="E11" s="162" t="s">
        <v>177</v>
      </c>
      <c r="F11" s="196" t="s">
        <v>212</v>
      </c>
      <c r="G11" s="114">
        <v>3</v>
      </c>
      <c r="H11" s="114">
        <v>3</v>
      </c>
      <c r="I11" s="114">
        <v>8</v>
      </c>
      <c r="J11" s="114">
        <v>10</v>
      </c>
      <c r="K11" s="114">
        <v>6</v>
      </c>
      <c r="L11" s="114">
        <v>15</v>
      </c>
      <c r="M11" s="114">
        <v>5</v>
      </c>
      <c r="N11" s="114">
        <v>4</v>
      </c>
      <c r="O11" s="114">
        <v>2</v>
      </c>
      <c r="P11" s="114">
        <v>14</v>
      </c>
      <c r="Q11" s="115">
        <v>9</v>
      </c>
      <c r="R11" s="169"/>
      <c r="S11" s="115"/>
      <c r="T11" s="115"/>
      <c r="U11" s="115"/>
      <c r="V11" s="115"/>
      <c r="W11" s="115"/>
      <c r="X11" s="115"/>
      <c r="Y11" s="115"/>
      <c r="Z11" s="115"/>
      <c r="AA11" s="115"/>
      <c r="AB11" s="115"/>
      <c r="AC11" s="115"/>
      <c r="AD11" s="115"/>
      <c r="AE11" s="115"/>
      <c r="AF11" s="55">
        <f t="shared" si="0"/>
        <v>79</v>
      </c>
      <c r="AG11" s="54">
        <f t="shared" si="1"/>
        <v>79</v>
      </c>
      <c r="AH11" s="17"/>
    </row>
    <row r="12" spans="1:37" ht="12" customHeight="1">
      <c r="A12" s="487">
        <v>8</v>
      </c>
      <c r="B12" s="488"/>
      <c r="C12" s="113">
        <v>855</v>
      </c>
      <c r="D12" s="194" t="s">
        <v>178</v>
      </c>
      <c r="E12" s="162" t="s">
        <v>23</v>
      </c>
      <c r="F12" s="196" t="s">
        <v>212</v>
      </c>
      <c r="G12" s="118">
        <v>4</v>
      </c>
      <c r="H12" s="118">
        <v>4</v>
      </c>
      <c r="I12" s="118">
        <v>10</v>
      </c>
      <c r="J12" s="118">
        <v>8</v>
      </c>
      <c r="K12" s="118">
        <v>10</v>
      </c>
      <c r="L12" s="118">
        <v>15</v>
      </c>
      <c r="M12" s="118">
        <v>5</v>
      </c>
      <c r="N12" s="118">
        <v>4</v>
      </c>
      <c r="O12" s="118">
        <v>4</v>
      </c>
      <c r="P12" s="118">
        <v>16</v>
      </c>
      <c r="Q12" s="119">
        <v>9</v>
      </c>
      <c r="R12" s="170"/>
      <c r="S12" s="119"/>
      <c r="T12" s="119"/>
      <c r="U12" s="119"/>
      <c r="V12" s="119"/>
      <c r="W12" s="119"/>
      <c r="X12" s="119"/>
      <c r="Y12" s="119"/>
      <c r="Z12" s="119"/>
      <c r="AA12" s="119"/>
      <c r="AB12" s="119"/>
      <c r="AC12" s="119"/>
      <c r="AD12" s="119"/>
      <c r="AE12" s="119"/>
      <c r="AF12" s="55">
        <f t="shared" si="0"/>
        <v>89</v>
      </c>
      <c r="AG12" s="54">
        <f t="shared" si="1"/>
        <v>89</v>
      </c>
      <c r="AH12" s="17"/>
    </row>
    <row r="13" spans="1:37" ht="12" customHeight="1">
      <c r="A13" s="506">
        <v>11</v>
      </c>
      <c r="B13" s="507"/>
      <c r="C13" s="116">
        <v>880</v>
      </c>
      <c r="D13" s="117" t="s">
        <v>179</v>
      </c>
      <c r="E13" s="211" t="s">
        <v>180</v>
      </c>
      <c r="F13" s="196" t="s">
        <v>212</v>
      </c>
      <c r="G13" s="114">
        <v>4</v>
      </c>
      <c r="H13" s="114">
        <v>5</v>
      </c>
      <c r="I13" s="114">
        <v>8</v>
      </c>
      <c r="J13" s="114">
        <v>4</v>
      </c>
      <c r="K13" s="114">
        <v>5</v>
      </c>
      <c r="L13" s="114">
        <v>4.5</v>
      </c>
      <c r="M13" s="114">
        <v>4</v>
      </c>
      <c r="N13" s="114">
        <v>2</v>
      </c>
      <c r="O13" s="114">
        <v>4</v>
      </c>
      <c r="P13" s="114">
        <v>16</v>
      </c>
      <c r="Q13" s="115">
        <v>15</v>
      </c>
      <c r="R13" s="169"/>
      <c r="S13" s="115"/>
      <c r="T13" s="115"/>
      <c r="U13" s="115"/>
      <c r="V13" s="115"/>
      <c r="W13" s="115"/>
      <c r="X13" s="115"/>
      <c r="Y13" s="115"/>
      <c r="Z13" s="115"/>
      <c r="AA13" s="115"/>
      <c r="AB13" s="115"/>
      <c r="AC13" s="115"/>
      <c r="AD13" s="115"/>
      <c r="AE13" s="115"/>
      <c r="AF13" s="55">
        <f t="shared" si="0"/>
        <v>71.5</v>
      </c>
      <c r="AG13" s="54">
        <f t="shared" si="1"/>
        <v>72</v>
      </c>
      <c r="AH13" s="17"/>
    </row>
    <row r="14" spans="1:37" ht="12" customHeight="1">
      <c r="A14" s="487">
        <v>14</v>
      </c>
      <c r="B14" s="488"/>
      <c r="C14" s="113">
        <v>895</v>
      </c>
      <c r="D14" s="194" t="s">
        <v>181</v>
      </c>
      <c r="E14" s="162" t="s">
        <v>182</v>
      </c>
      <c r="F14" s="196" t="s">
        <v>212</v>
      </c>
      <c r="G14" s="118">
        <v>2</v>
      </c>
      <c r="H14" s="118">
        <v>3</v>
      </c>
      <c r="I14" s="118">
        <v>6</v>
      </c>
      <c r="J14" s="118">
        <v>7</v>
      </c>
      <c r="K14" s="118">
        <v>6</v>
      </c>
      <c r="L14" s="118">
        <v>2</v>
      </c>
      <c r="M14" s="118">
        <v>2</v>
      </c>
      <c r="N14" s="118">
        <v>2</v>
      </c>
      <c r="O14" s="118">
        <v>4</v>
      </c>
      <c r="P14" s="118">
        <v>3</v>
      </c>
      <c r="Q14" s="119">
        <v>15</v>
      </c>
      <c r="R14" s="170"/>
      <c r="S14" s="119"/>
      <c r="T14" s="119"/>
      <c r="U14" s="119"/>
      <c r="V14" s="119"/>
      <c r="W14" s="119"/>
      <c r="X14" s="119"/>
      <c r="Y14" s="119"/>
      <c r="Z14" s="119"/>
      <c r="AA14" s="119"/>
      <c r="AB14" s="119"/>
      <c r="AC14" s="119"/>
      <c r="AD14" s="119"/>
      <c r="AE14" s="119"/>
      <c r="AF14" s="55">
        <f t="shared" si="0"/>
        <v>52</v>
      </c>
      <c r="AG14" s="54">
        <f t="shared" si="1"/>
        <v>52</v>
      </c>
      <c r="AH14" s="17"/>
    </row>
    <row r="15" spans="1:37" ht="12" customHeight="1">
      <c r="A15" s="487">
        <v>18</v>
      </c>
      <c r="B15" s="488"/>
      <c r="C15" s="113">
        <v>921</v>
      </c>
      <c r="D15" s="194" t="s">
        <v>183</v>
      </c>
      <c r="E15" s="162" t="s">
        <v>184</v>
      </c>
      <c r="F15" s="196" t="s">
        <v>212</v>
      </c>
      <c r="G15" s="114">
        <v>3</v>
      </c>
      <c r="H15" s="114">
        <v>4</v>
      </c>
      <c r="I15" s="114">
        <v>10</v>
      </c>
      <c r="J15" s="114">
        <v>9</v>
      </c>
      <c r="K15" s="114">
        <v>0</v>
      </c>
      <c r="L15" s="114">
        <v>12</v>
      </c>
      <c r="M15" s="114">
        <v>5</v>
      </c>
      <c r="N15" s="114">
        <v>4</v>
      </c>
      <c r="O15" s="114">
        <v>2</v>
      </c>
      <c r="P15" s="114">
        <v>15</v>
      </c>
      <c r="Q15" s="115">
        <v>12</v>
      </c>
      <c r="R15" s="169"/>
      <c r="S15" s="115"/>
      <c r="T15" s="115"/>
      <c r="U15" s="115"/>
      <c r="V15" s="115"/>
      <c r="W15" s="115"/>
      <c r="X15" s="115"/>
      <c r="Y15" s="115"/>
      <c r="Z15" s="115"/>
      <c r="AA15" s="115"/>
      <c r="AB15" s="115"/>
      <c r="AC15" s="115"/>
      <c r="AD15" s="115"/>
      <c r="AE15" s="115"/>
      <c r="AF15" s="55">
        <f t="shared" si="0"/>
        <v>76</v>
      </c>
      <c r="AG15" s="54">
        <f t="shared" si="1"/>
        <v>76</v>
      </c>
      <c r="AH15" s="17"/>
    </row>
    <row r="16" spans="1:37" ht="12" customHeight="1">
      <c r="A16" s="506">
        <v>25</v>
      </c>
      <c r="B16" s="507"/>
      <c r="C16" s="116">
        <v>959</v>
      </c>
      <c r="D16" s="117" t="s">
        <v>164</v>
      </c>
      <c r="E16" s="211" t="s">
        <v>185</v>
      </c>
      <c r="F16" s="196" t="s">
        <v>212</v>
      </c>
      <c r="G16" s="118">
        <v>4</v>
      </c>
      <c r="H16" s="118">
        <v>4</v>
      </c>
      <c r="I16" s="118">
        <v>10</v>
      </c>
      <c r="J16" s="118">
        <v>6</v>
      </c>
      <c r="K16" s="118">
        <v>10</v>
      </c>
      <c r="L16" s="118">
        <v>13.5</v>
      </c>
      <c r="M16" s="118">
        <v>4</v>
      </c>
      <c r="N16" s="118">
        <v>4</v>
      </c>
      <c r="O16" s="118">
        <v>4</v>
      </c>
      <c r="P16" s="118">
        <v>16</v>
      </c>
      <c r="Q16" s="119">
        <v>15</v>
      </c>
      <c r="R16" s="170"/>
      <c r="S16" s="119"/>
      <c r="T16" s="119"/>
      <c r="U16" s="119"/>
      <c r="V16" s="119"/>
      <c r="W16" s="119"/>
      <c r="X16" s="119"/>
      <c r="Y16" s="119"/>
      <c r="Z16" s="119"/>
      <c r="AA16" s="119"/>
      <c r="AB16" s="119"/>
      <c r="AC16" s="119"/>
      <c r="AD16" s="119"/>
      <c r="AE16" s="119"/>
      <c r="AF16" s="55">
        <f t="shared" si="0"/>
        <v>90.5</v>
      </c>
      <c r="AG16" s="54">
        <f t="shared" si="1"/>
        <v>91</v>
      </c>
      <c r="AH16" s="17"/>
    </row>
    <row r="17" spans="1:34" ht="12" customHeight="1">
      <c r="A17" s="506">
        <v>27</v>
      </c>
      <c r="B17" s="507"/>
      <c r="C17" s="116">
        <v>969</v>
      </c>
      <c r="D17" s="117" t="s">
        <v>186</v>
      </c>
      <c r="E17" s="211" t="s">
        <v>187</v>
      </c>
      <c r="F17" s="196" t="s">
        <v>212</v>
      </c>
      <c r="G17" s="114">
        <v>4</v>
      </c>
      <c r="H17" s="114">
        <v>5</v>
      </c>
      <c r="I17" s="114">
        <v>8</v>
      </c>
      <c r="J17" s="114">
        <v>10</v>
      </c>
      <c r="K17" s="114">
        <v>6</v>
      </c>
      <c r="L17" s="114">
        <v>10</v>
      </c>
      <c r="M17" s="114">
        <v>1</v>
      </c>
      <c r="N17" s="114">
        <v>3</v>
      </c>
      <c r="O17" s="114">
        <v>4</v>
      </c>
      <c r="P17" s="114">
        <v>12</v>
      </c>
      <c r="Q17" s="115">
        <v>9</v>
      </c>
      <c r="R17" s="169"/>
      <c r="S17" s="115"/>
      <c r="T17" s="115"/>
      <c r="U17" s="115"/>
      <c r="V17" s="115"/>
      <c r="W17" s="115"/>
      <c r="X17" s="115"/>
      <c r="Y17" s="115"/>
      <c r="Z17" s="115"/>
      <c r="AA17" s="115"/>
      <c r="AB17" s="115"/>
      <c r="AC17" s="115"/>
      <c r="AD17" s="115"/>
      <c r="AE17" s="115"/>
      <c r="AF17" s="55">
        <f t="shared" si="0"/>
        <v>72</v>
      </c>
      <c r="AG17" s="54">
        <f t="shared" si="1"/>
        <v>72</v>
      </c>
      <c r="AH17" s="17"/>
    </row>
    <row r="18" spans="1:34" ht="15.75" customHeight="1">
      <c r="A18" s="598" t="s">
        <v>0</v>
      </c>
      <c r="B18" s="599"/>
      <c r="C18" s="599"/>
      <c r="D18" s="599"/>
      <c r="E18" s="599"/>
      <c r="F18" s="600"/>
      <c r="G18" s="120">
        <f>IF(OR(G7="",COUNTIF(G9:G17,"&gt;"&amp;G7)&gt;0),"H",SUM(G9:G17))</f>
        <v>27</v>
      </c>
      <c r="H18" s="120">
        <f>IF(OR(H7="",COUNTIF(H9:H17,"&gt;"&amp;H7)&gt;0),"H",SUM(H9:H17))</f>
        <v>36</v>
      </c>
      <c r="I18" s="120">
        <f>IF(OR(I7="",COUNTIF(I9:I17,"&gt;"&amp;I7)&gt;0),"H",SUM(I9:I17))</f>
        <v>74</v>
      </c>
      <c r="J18" s="120">
        <f>IF(OR(J7="",COUNTIF(J9:J17,"&gt;"&amp;J7)&gt;0),"H",SUM(J9:J17))</f>
        <v>61</v>
      </c>
      <c r="K18" s="120"/>
      <c r="L18" s="120">
        <f t="shared" ref="L18:AE18" si="2">IF(OR(L7="",COUNTIF(L9:L17,"&gt;"&amp;L7)&gt;0),"H",SUM(L9:L17))</f>
        <v>88</v>
      </c>
      <c r="M18" s="120">
        <f t="shared" si="2"/>
        <v>32</v>
      </c>
      <c r="N18" s="120">
        <f t="shared" si="2"/>
        <v>30</v>
      </c>
      <c r="O18" s="120">
        <f t="shared" si="2"/>
        <v>31</v>
      </c>
      <c r="P18" s="120">
        <f t="shared" si="2"/>
        <v>115</v>
      </c>
      <c r="Q18" s="120">
        <f t="shared" si="2"/>
        <v>103</v>
      </c>
      <c r="R18" s="120" t="str">
        <f t="shared" si="2"/>
        <v>H</v>
      </c>
      <c r="S18" s="120" t="str">
        <f t="shared" si="2"/>
        <v>H</v>
      </c>
      <c r="T18" s="120" t="str">
        <f t="shared" si="2"/>
        <v>H</v>
      </c>
      <c r="U18" s="120" t="str">
        <f t="shared" si="2"/>
        <v>H</v>
      </c>
      <c r="V18" s="120" t="str">
        <f t="shared" si="2"/>
        <v>H</v>
      </c>
      <c r="W18" s="120" t="str">
        <f t="shared" si="2"/>
        <v>H</v>
      </c>
      <c r="X18" s="120" t="str">
        <f t="shared" si="2"/>
        <v>H</v>
      </c>
      <c r="Y18" s="120" t="str">
        <f t="shared" si="2"/>
        <v>H</v>
      </c>
      <c r="Z18" s="120" t="str">
        <f t="shared" si="2"/>
        <v>H</v>
      </c>
      <c r="AA18" s="120" t="str">
        <f t="shared" si="2"/>
        <v>H</v>
      </c>
      <c r="AB18" s="120" t="str">
        <f t="shared" si="2"/>
        <v>H</v>
      </c>
      <c r="AC18" s="120" t="str">
        <f t="shared" si="2"/>
        <v>H</v>
      </c>
      <c r="AD18" s="120" t="str">
        <f t="shared" si="2"/>
        <v>H</v>
      </c>
      <c r="AE18" s="120" t="str">
        <f t="shared" si="2"/>
        <v>H</v>
      </c>
      <c r="AF18" s="55" t="str">
        <f>IF(SUM(G18:AE18)=SUM(AF9:AF17),SUM(G18:AE18),"hata var")</f>
        <v>hata var</v>
      </c>
      <c r="AG18" s="121" t="e">
        <f>ROUND(AF18,0)</f>
        <v>#VALUE!</v>
      </c>
      <c r="AH18" s="17"/>
    </row>
    <row r="19" spans="1:34" ht="14.25">
      <c r="A19" s="598" t="s">
        <v>2</v>
      </c>
      <c r="B19" s="599"/>
      <c r="C19" s="599"/>
      <c r="D19" s="599"/>
      <c r="E19" s="599"/>
      <c r="F19" s="600"/>
      <c r="G19" s="210">
        <f t="shared" ref="G19:AE19" si="3">IF(COUNTBLANK(G9:G17)=ROWS(G9:G17)," ",AVERAGE(G9:G17)*10)</f>
        <v>30</v>
      </c>
      <c r="H19" s="210">
        <f t="shared" si="3"/>
        <v>40</v>
      </c>
      <c r="I19" s="210">
        <f t="shared" si="3"/>
        <v>82.222222222222214</v>
      </c>
      <c r="J19" s="210">
        <f t="shared" si="3"/>
        <v>67.777777777777771</v>
      </c>
      <c r="K19" s="210">
        <f t="shared" si="3"/>
        <v>62.222222222222221</v>
      </c>
      <c r="L19" s="210">
        <f t="shared" si="3"/>
        <v>97.777777777777786</v>
      </c>
      <c r="M19" s="210">
        <f t="shared" si="3"/>
        <v>35.555555555555557</v>
      </c>
      <c r="N19" s="210">
        <f t="shared" si="3"/>
        <v>33.333333333333336</v>
      </c>
      <c r="O19" s="210">
        <f t="shared" si="3"/>
        <v>34.444444444444443</v>
      </c>
      <c r="P19" s="210">
        <f t="shared" si="3"/>
        <v>127.77777777777779</v>
      </c>
      <c r="Q19" s="210">
        <f t="shared" si="3"/>
        <v>114.44444444444444</v>
      </c>
      <c r="R19" s="210" t="str">
        <f t="shared" si="3"/>
        <v xml:space="preserve"> </v>
      </c>
      <c r="S19" s="210" t="str">
        <f t="shared" si="3"/>
        <v xml:space="preserve"> </v>
      </c>
      <c r="T19" s="210" t="str">
        <f t="shared" si="3"/>
        <v xml:space="preserve"> </v>
      </c>
      <c r="U19" s="210" t="str">
        <f t="shared" si="3"/>
        <v xml:space="preserve"> </v>
      </c>
      <c r="V19" s="210" t="str">
        <f t="shared" si="3"/>
        <v xml:space="preserve"> </v>
      </c>
      <c r="W19" s="210" t="str">
        <f t="shared" si="3"/>
        <v xml:space="preserve"> </v>
      </c>
      <c r="X19" s="210" t="str">
        <f t="shared" si="3"/>
        <v xml:space="preserve"> </v>
      </c>
      <c r="Y19" s="210" t="str">
        <f t="shared" si="3"/>
        <v xml:space="preserve"> </v>
      </c>
      <c r="Z19" s="210" t="str">
        <f t="shared" si="3"/>
        <v xml:space="preserve"> </v>
      </c>
      <c r="AA19" s="210" t="str">
        <f t="shared" si="3"/>
        <v xml:space="preserve"> </v>
      </c>
      <c r="AB19" s="210" t="str">
        <f t="shared" si="3"/>
        <v xml:space="preserve"> </v>
      </c>
      <c r="AC19" s="210" t="str">
        <f t="shared" si="3"/>
        <v xml:space="preserve"> </v>
      </c>
      <c r="AD19" s="210" t="str">
        <f t="shared" si="3"/>
        <v xml:space="preserve"> </v>
      </c>
      <c r="AE19" s="210" t="str">
        <f t="shared" si="3"/>
        <v xml:space="preserve"> </v>
      </c>
      <c r="AF19" s="209">
        <f>IF(OR(G19="0",G19=""),"0",ROUND(AVERAGE(G19:AE19),1))</f>
        <v>66</v>
      </c>
      <c r="AG19" s="208">
        <f>AF19</f>
        <v>66</v>
      </c>
      <c r="AH19" s="17"/>
    </row>
    <row r="20" spans="1:34" s="29" customFormat="1" ht="13.5" customHeight="1">
      <c r="A20" s="601" t="s">
        <v>101</v>
      </c>
      <c r="B20" s="602"/>
      <c r="C20" s="602"/>
      <c r="D20" s="602"/>
      <c r="E20" s="602"/>
      <c r="F20" s="603"/>
      <c r="G20" s="182">
        <f t="shared" ref="G20:Q20" si="4">IF(COUNTBLANK(G9:G17)=ROWS(G9:G17)," ",AVERAGE(G9:G17))</f>
        <v>3</v>
      </c>
      <c r="H20" s="183">
        <f t="shared" si="4"/>
        <v>4</v>
      </c>
      <c r="I20" s="183">
        <f t="shared" si="4"/>
        <v>8.2222222222222214</v>
      </c>
      <c r="J20" s="183">
        <f t="shared" si="4"/>
        <v>6.7777777777777777</v>
      </c>
      <c r="K20" s="183">
        <f t="shared" si="4"/>
        <v>6.2222222222222223</v>
      </c>
      <c r="L20" s="183">
        <f t="shared" si="4"/>
        <v>9.7777777777777786</v>
      </c>
      <c r="M20" s="183">
        <f t="shared" si="4"/>
        <v>3.5555555555555554</v>
      </c>
      <c r="N20" s="183">
        <f t="shared" si="4"/>
        <v>3.3333333333333335</v>
      </c>
      <c r="O20" s="183">
        <f t="shared" si="4"/>
        <v>3.4444444444444446</v>
      </c>
      <c r="P20" s="183">
        <f t="shared" si="4"/>
        <v>12.777777777777779</v>
      </c>
      <c r="Q20" s="183">
        <f t="shared" si="4"/>
        <v>11.444444444444445</v>
      </c>
      <c r="R20" s="184"/>
      <c r="S20" s="183" t="str">
        <f t="shared" ref="S20:AE20" si="5">IF(COUNTBLANK(S9:S17)=ROWS(S9:S17)," ",AVERAGE(S9:S17))</f>
        <v xml:space="preserve"> </v>
      </c>
      <c r="T20" s="183" t="str">
        <f t="shared" si="5"/>
        <v xml:space="preserve"> </v>
      </c>
      <c r="U20" s="183" t="str">
        <f t="shared" si="5"/>
        <v xml:space="preserve"> </v>
      </c>
      <c r="V20" s="183" t="str">
        <f t="shared" si="5"/>
        <v xml:space="preserve"> </v>
      </c>
      <c r="W20" s="183" t="str">
        <f t="shared" si="5"/>
        <v xml:space="preserve"> </v>
      </c>
      <c r="X20" s="183" t="str">
        <f t="shared" si="5"/>
        <v xml:space="preserve"> </v>
      </c>
      <c r="Y20" s="183" t="str">
        <f t="shared" si="5"/>
        <v xml:space="preserve"> </v>
      </c>
      <c r="Z20" s="183" t="str">
        <f t="shared" si="5"/>
        <v xml:space="preserve"> </v>
      </c>
      <c r="AA20" s="183" t="str">
        <f t="shared" si="5"/>
        <v xml:space="preserve"> </v>
      </c>
      <c r="AB20" s="183" t="str">
        <f t="shared" si="5"/>
        <v xml:space="preserve"> </v>
      </c>
      <c r="AC20" s="183" t="str">
        <f t="shared" si="5"/>
        <v xml:space="preserve"> </v>
      </c>
      <c r="AD20" s="183" t="str">
        <f t="shared" si="5"/>
        <v xml:space="preserve"> </v>
      </c>
      <c r="AE20" s="183" t="str">
        <f t="shared" si="5"/>
        <v xml:space="preserve"> </v>
      </c>
      <c r="AF20" s="149">
        <f>IF(COUNTIF(AF9:AF17," ")=ROWS(AF9:AF17)," ",AVERAGE(AF9:AF17))</f>
        <v>72.555555555555557</v>
      </c>
      <c r="AG20" s="150">
        <f>IF(COUNTIF(AG9:AG17," ")=ROWS(AG9:AG17)," ",AVERAGE(AG9:AG17))</f>
        <v>72.666666666666671</v>
      </c>
    </row>
    <row r="21" spans="1:34" s="29" customFormat="1">
      <c r="A21" s="604" t="s">
        <v>114</v>
      </c>
      <c r="B21" s="605"/>
      <c r="C21" s="605"/>
      <c r="D21" s="605"/>
      <c r="E21" s="605"/>
      <c r="F21" s="606"/>
      <c r="G21" s="185" t="str">
        <f t="shared" ref="G21:Q21" si="6">IF(COUNTBLANK(G9:G17)=ROWS(G9:G17)," ",IF(COUNTIF(G9:G17,G7:G7)=0,"YOK",COUNTIF(G9:G17,G7)))</f>
        <v>YOK</v>
      </c>
      <c r="H21" s="186">
        <f t="shared" si="6"/>
        <v>2</v>
      </c>
      <c r="I21" s="186">
        <f t="shared" si="6"/>
        <v>3</v>
      </c>
      <c r="J21" s="186">
        <f t="shared" si="6"/>
        <v>2</v>
      </c>
      <c r="K21" s="186">
        <f t="shared" si="6"/>
        <v>2</v>
      </c>
      <c r="L21" s="186">
        <f t="shared" si="6"/>
        <v>2</v>
      </c>
      <c r="M21" s="186">
        <f t="shared" si="6"/>
        <v>3</v>
      </c>
      <c r="N21" s="186">
        <f t="shared" si="6"/>
        <v>1</v>
      </c>
      <c r="O21" s="186">
        <f t="shared" si="6"/>
        <v>6</v>
      </c>
      <c r="P21" s="186">
        <f t="shared" si="6"/>
        <v>3</v>
      </c>
      <c r="Q21" s="186">
        <f t="shared" si="6"/>
        <v>3</v>
      </c>
      <c r="R21" s="187"/>
      <c r="S21" s="186" t="str">
        <f t="shared" ref="S21:AE21" si="7">IF(COUNTBLANK(S9:S17)=ROWS(S9:S17)," ",IF(COUNTIF(S9:S17,S7:S7)=0,"YOK",COUNTIF(S9:S17,S7)))</f>
        <v xml:space="preserve"> </v>
      </c>
      <c r="T21" s="186" t="str">
        <f t="shared" si="7"/>
        <v xml:space="preserve"> </v>
      </c>
      <c r="U21" s="186" t="str">
        <f t="shared" si="7"/>
        <v xml:space="preserve"> </v>
      </c>
      <c r="V21" s="186" t="str">
        <f t="shared" si="7"/>
        <v xml:space="preserve"> </v>
      </c>
      <c r="W21" s="186" t="str">
        <f t="shared" si="7"/>
        <v xml:space="preserve"> </v>
      </c>
      <c r="X21" s="186" t="str">
        <f t="shared" si="7"/>
        <v xml:space="preserve"> </v>
      </c>
      <c r="Y21" s="186" t="str">
        <f t="shared" si="7"/>
        <v xml:space="preserve"> </v>
      </c>
      <c r="Z21" s="186" t="str">
        <f t="shared" si="7"/>
        <v xml:space="preserve"> </v>
      </c>
      <c r="AA21" s="186" t="str">
        <f t="shared" si="7"/>
        <v xml:space="preserve"> </v>
      </c>
      <c r="AB21" s="186" t="str">
        <f t="shared" si="7"/>
        <v xml:space="preserve"> </v>
      </c>
      <c r="AC21" s="186" t="str">
        <f t="shared" si="7"/>
        <v xml:space="preserve"> </v>
      </c>
      <c r="AD21" s="186" t="str">
        <f t="shared" si="7"/>
        <v xml:space="preserve"> </v>
      </c>
      <c r="AE21" s="186" t="str">
        <f t="shared" si="7"/>
        <v xml:space="preserve"> </v>
      </c>
      <c r="AF21" s="574"/>
      <c r="AG21" s="576"/>
    </row>
    <row r="22" spans="1:34" s="29" customFormat="1" ht="13.5">
      <c r="A22" s="578" t="s">
        <v>115</v>
      </c>
      <c r="B22" s="579"/>
      <c r="C22" s="579"/>
      <c r="D22" s="579"/>
      <c r="E22" s="579"/>
      <c r="F22" s="580"/>
      <c r="G22" s="188" t="str">
        <f t="shared" ref="G22:Q22" si="8">IF(COUNTBLANK(G9:G17)=ROWS(G9:G17)," ",IF(COUNTIF(G9:G17,0)=0,"YOK",COUNTIF(G9:G17,0)))</f>
        <v>YOK</v>
      </c>
      <c r="H22" s="189" t="str">
        <f t="shared" si="8"/>
        <v>YOK</v>
      </c>
      <c r="I22" s="189" t="str">
        <f t="shared" si="8"/>
        <v>YOK</v>
      </c>
      <c r="J22" s="189" t="str">
        <f t="shared" si="8"/>
        <v>YOK</v>
      </c>
      <c r="K22" s="189">
        <f t="shared" si="8"/>
        <v>1</v>
      </c>
      <c r="L22" s="189" t="str">
        <f t="shared" si="8"/>
        <v>YOK</v>
      </c>
      <c r="M22" s="189" t="str">
        <f t="shared" si="8"/>
        <v>YOK</v>
      </c>
      <c r="N22" s="189" t="str">
        <f t="shared" si="8"/>
        <v>YOK</v>
      </c>
      <c r="O22" s="189" t="str">
        <f t="shared" si="8"/>
        <v>YOK</v>
      </c>
      <c r="P22" s="189" t="str">
        <f t="shared" si="8"/>
        <v>YOK</v>
      </c>
      <c r="Q22" s="189" t="str">
        <f t="shared" si="8"/>
        <v>YOK</v>
      </c>
      <c r="R22" s="190"/>
      <c r="S22" s="189" t="str">
        <f t="shared" ref="S22:AE22" si="9">IF(COUNTBLANK(S9:S17)=ROWS(S9:S17)," ",IF(COUNTIF(S9:S17,0)=0,"YOK",COUNTIF(S9:S17,0)))</f>
        <v xml:space="preserve"> </v>
      </c>
      <c r="T22" s="189" t="str">
        <f t="shared" si="9"/>
        <v xml:space="preserve"> </v>
      </c>
      <c r="U22" s="189" t="str">
        <f t="shared" si="9"/>
        <v xml:space="preserve"> </v>
      </c>
      <c r="V22" s="189" t="str">
        <f t="shared" si="9"/>
        <v xml:space="preserve"> </v>
      </c>
      <c r="W22" s="189" t="str">
        <f t="shared" si="9"/>
        <v xml:space="preserve"> </v>
      </c>
      <c r="X22" s="189" t="str">
        <f t="shared" si="9"/>
        <v xml:space="preserve"> </v>
      </c>
      <c r="Y22" s="189" t="str">
        <f t="shared" si="9"/>
        <v xml:space="preserve"> </v>
      </c>
      <c r="Z22" s="189" t="str">
        <f t="shared" si="9"/>
        <v xml:space="preserve"> </v>
      </c>
      <c r="AA22" s="189" t="str">
        <f t="shared" si="9"/>
        <v xml:space="preserve"> </v>
      </c>
      <c r="AB22" s="189" t="str">
        <f t="shared" si="9"/>
        <v xml:space="preserve"> </v>
      </c>
      <c r="AC22" s="189" t="str">
        <f t="shared" si="9"/>
        <v xml:space="preserve"> </v>
      </c>
      <c r="AD22" s="189" t="str">
        <f t="shared" si="9"/>
        <v xml:space="preserve"> </v>
      </c>
      <c r="AE22" s="189" t="str">
        <f t="shared" si="9"/>
        <v xml:space="preserve"> </v>
      </c>
      <c r="AF22" s="575"/>
      <c r="AG22" s="577"/>
    </row>
    <row r="23" spans="1:34" s="29" customFormat="1" ht="6" customHeight="1">
      <c r="A23" s="30"/>
      <c r="B23" s="30"/>
      <c r="C23" s="30"/>
      <c r="D23" s="30"/>
      <c r="E23" s="30"/>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7"/>
      <c r="AE23" s="148"/>
    </row>
    <row r="24" spans="1:34" ht="22.5" customHeight="1">
      <c r="A24" s="581" t="s">
        <v>9</v>
      </c>
      <c r="B24" s="581"/>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17"/>
    </row>
    <row r="25" spans="1:34" ht="7.5" customHeight="1">
      <c r="A25" s="58"/>
      <c r="B25" s="58"/>
      <c r="C25" s="58"/>
      <c r="D25" s="58"/>
      <c r="E25" s="58"/>
      <c r="F25" s="58"/>
      <c r="G25" s="59">
        <v>1</v>
      </c>
      <c r="H25" s="59">
        <v>2</v>
      </c>
      <c r="I25" s="59">
        <v>3</v>
      </c>
      <c r="J25" s="59">
        <v>4</v>
      </c>
      <c r="K25" s="59">
        <v>5</v>
      </c>
      <c r="L25" s="59">
        <v>6</v>
      </c>
      <c r="M25" s="59">
        <v>7</v>
      </c>
      <c r="N25" s="59">
        <v>8</v>
      </c>
      <c r="O25" s="59">
        <v>9</v>
      </c>
      <c r="P25" s="59">
        <v>10</v>
      </c>
      <c r="Q25" s="59">
        <v>11</v>
      </c>
      <c r="R25" s="59">
        <v>12</v>
      </c>
      <c r="S25" s="59">
        <v>13</v>
      </c>
      <c r="T25" s="59">
        <v>14</v>
      </c>
      <c r="U25" s="59">
        <v>15</v>
      </c>
      <c r="V25" s="59">
        <v>16</v>
      </c>
      <c r="W25" s="59">
        <v>17</v>
      </c>
      <c r="X25" s="59">
        <v>18</v>
      </c>
      <c r="Y25" s="59">
        <v>19</v>
      </c>
      <c r="Z25" s="59">
        <v>20</v>
      </c>
      <c r="AA25" s="59">
        <v>21</v>
      </c>
      <c r="AB25" s="59">
        <v>22</v>
      </c>
      <c r="AC25" s="59">
        <v>23</v>
      </c>
      <c r="AD25" s="59">
        <v>24</v>
      </c>
      <c r="AE25" s="59">
        <v>25</v>
      </c>
      <c r="AF25" s="59"/>
      <c r="AG25" s="59"/>
      <c r="AH25" s="65"/>
    </row>
    <row r="26" spans="1:34" ht="15" customHeight="1">
      <c r="A26" s="60"/>
      <c r="B26" s="61"/>
      <c r="C26" s="61"/>
      <c r="D26" s="61" t="s">
        <v>7</v>
      </c>
      <c r="E26" s="61"/>
      <c r="F26" s="61"/>
      <c r="G26" s="62">
        <f>IF(OR(G18="",G18="H"),0,100)</f>
        <v>100</v>
      </c>
      <c r="H26" s="62">
        <f t="shared" ref="H26:AE26" si="10">IF(OR(H18="",H18="H"),0,100)</f>
        <v>100</v>
      </c>
      <c r="I26" s="62">
        <f t="shared" si="10"/>
        <v>100</v>
      </c>
      <c r="J26" s="62">
        <f t="shared" si="10"/>
        <v>100</v>
      </c>
      <c r="K26" s="62">
        <f t="shared" si="10"/>
        <v>0</v>
      </c>
      <c r="L26" s="62">
        <f t="shared" si="10"/>
        <v>100</v>
      </c>
      <c r="M26" s="62">
        <f t="shared" si="10"/>
        <v>100</v>
      </c>
      <c r="N26" s="62">
        <f t="shared" si="10"/>
        <v>100</v>
      </c>
      <c r="O26" s="62">
        <f t="shared" si="10"/>
        <v>100</v>
      </c>
      <c r="P26" s="62">
        <f t="shared" si="10"/>
        <v>100</v>
      </c>
      <c r="Q26" s="62">
        <f t="shared" si="10"/>
        <v>100</v>
      </c>
      <c r="R26" s="62" t="e">
        <f>IF(OR(#REF!="",#REF!="H"),0,100)</f>
        <v>#REF!</v>
      </c>
      <c r="S26" s="62">
        <f t="shared" si="10"/>
        <v>0</v>
      </c>
      <c r="T26" s="62">
        <f t="shared" si="10"/>
        <v>0</v>
      </c>
      <c r="U26" s="62">
        <f t="shared" si="10"/>
        <v>0</v>
      </c>
      <c r="V26" s="62">
        <f t="shared" si="10"/>
        <v>0</v>
      </c>
      <c r="W26" s="62">
        <f t="shared" si="10"/>
        <v>0</v>
      </c>
      <c r="X26" s="62">
        <f t="shared" si="10"/>
        <v>0</v>
      </c>
      <c r="Y26" s="62">
        <f t="shared" si="10"/>
        <v>0</v>
      </c>
      <c r="Z26" s="62">
        <f t="shared" si="10"/>
        <v>0</v>
      </c>
      <c r="AA26" s="62">
        <f t="shared" si="10"/>
        <v>0</v>
      </c>
      <c r="AB26" s="62">
        <f t="shared" si="10"/>
        <v>0</v>
      </c>
      <c r="AC26" s="62">
        <f t="shared" si="10"/>
        <v>0</v>
      </c>
      <c r="AD26" s="62">
        <f t="shared" si="10"/>
        <v>0</v>
      </c>
      <c r="AE26" s="62">
        <f t="shared" si="10"/>
        <v>0</v>
      </c>
      <c r="AF26" s="62"/>
      <c r="AG26" s="62"/>
      <c r="AH26" s="73"/>
    </row>
    <row r="27" spans="1:34" ht="14.25" customHeight="1">
      <c r="A27" s="60"/>
      <c r="B27" s="63"/>
      <c r="C27" s="63"/>
      <c r="D27" s="63" t="s">
        <v>8</v>
      </c>
      <c r="E27" s="63"/>
      <c r="F27" s="63"/>
      <c r="G27" s="64">
        <f t="shared" ref="G27:AE27" si="11">IF(G19="",0,G19)</f>
        <v>30</v>
      </c>
      <c r="H27" s="64">
        <f t="shared" si="11"/>
        <v>40</v>
      </c>
      <c r="I27" s="64">
        <f t="shared" si="11"/>
        <v>82.222222222222214</v>
      </c>
      <c r="J27" s="64">
        <f t="shared" si="11"/>
        <v>67.777777777777771</v>
      </c>
      <c r="K27" s="64">
        <f t="shared" si="11"/>
        <v>62.222222222222221</v>
      </c>
      <c r="L27" s="64">
        <f t="shared" si="11"/>
        <v>97.777777777777786</v>
      </c>
      <c r="M27" s="64">
        <f t="shared" si="11"/>
        <v>35.555555555555557</v>
      </c>
      <c r="N27" s="64">
        <f t="shared" si="11"/>
        <v>33.333333333333336</v>
      </c>
      <c r="O27" s="64">
        <f t="shared" si="11"/>
        <v>34.444444444444443</v>
      </c>
      <c r="P27" s="64">
        <f t="shared" si="11"/>
        <v>127.77777777777779</v>
      </c>
      <c r="Q27" s="64">
        <f t="shared" si="11"/>
        <v>114.44444444444444</v>
      </c>
      <c r="R27" s="64" t="e">
        <f>IF(#REF!="",0,#REF!)</f>
        <v>#REF!</v>
      </c>
      <c r="S27" s="64" t="str">
        <f t="shared" si="11"/>
        <v xml:space="preserve"> </v>
      </c>
      <c r="T27" s="64" t="str">
        <f t="shared" si="11"/>
        <v xml:space="preserve"> </v>
      </c>
      <c r="U27" s="64" t="str">
        <f t="shared" si="11"/>
        <v xml:space="preserve"> </v>
      </c>
      <c r="V27" s="64" t="str">
        <f t="shared" si="11"/>
        <v xml:space="preserve"> </v>
      </c>
      <c r="W27" s="64" t="str">
        <f t="shared" si="11"/>
        <v xml:space="preserve"> </v>
      </c>
      <c r="X27" s="64" t="str">
        <f t="shared" si="11"/>
        <v xml:space="preserve"> </v>
      </c>
      <c r="Y27" s="64" t="str">
        <f t="shared" si="11"/>
        <v xml:space="preserve"> </v>
      </c>
      <c r="Z27" s="64" t="str">
        <f t="shared" si="11"/>
        <v xml:space="preserve"> </v>
      </c>
      <c r="AA27" s="64" t="str">
        <f t="shared" si="11"/>
        <v xml:space="preserve"> </v>
      </c>
      <c r="AB27" s="64" t="str">
        <f t="shared" si="11"/>
        <v xml:space="preserve"> </v>
      </c>
      <c r="AC27" s="64" t="str">
        <f t="shared" si="11"/>
        <v xml:space="preserve"> </v>
      </c>
      <c r="AD27" s="64" t="str">
        <f t="shared" si="11"/>
        <v xml:space="preserve"> </v>
      </c>
      <c r="AE27" s="64" t="str">
        <f t="shared" si="11"/>
        <v xml:space="preserve"> </v>
      </c>
      <c r="AF27" s="64"/>
      <c r="AG27" s="64"/>
      <c r="AH27" s="74"/>
    </row>
    <row r="28" spans="1:34" ht="14.25" customHeight="1">
      <c r="A28" s="60"/>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28"/>
    </row>
    <row r="29" spans="1:34" s="21" customFormat="1" ht="14.25" customHeight="1">
      <c r="A29" s="24"/>
      <c r="B29" s="25"/>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25"/>
      <c r="AH29" s="1"/>
    </row>
    <row r="30" spans="1:34" s="21" customFormat="1">
      <c r="A30" s="2"/>
      <c r="B30" s="6"/>
      <c r="C30" s="42"/>
      <c r="D30" s="42"/>
      <c r="E30" s="42"/>
      <c r="F30" s="42"/>
      <c r="G30" s="42"/>
      <c r="H30" s="42"/>
      <c r="I30" s="43"/>
      <c r="J30" s="42"/>
      <c r="K30" s="42"/>
      <c r="L30" s="42"/>
      <c r="M30" s="42"/>
      <c r="N30" s="42"/>
      <c r="O30" s="42"/>
      <c r="P30" s="42"/>
      <c r="Q30" s="42"/>
      <c r="R30" s="42"/>
      <c r="S30" s="42"/>
      <c r="T30" s="42"/>
      <c r="U30" s="42"/>
      <c r="V30" s="42"/>
      <c r="W30" s="42"/>
      <c r="X30" s="42"/>
      <c r="Y30" s="42"/>
      <c r="Z30" s="42"/>
      <c r="AA30" s="42"/>
      <c r="AB30" s="42"/>
      <c r="AC30" s="42"/>
      <c r="AD30" s="42"/>
      <c r="AE30" s="42"/>
      <c r="AF30" s="42"/>
      <c r="AG30" s="6"/>
      <c r="AH30" s="22"/>
    </row>
    <row r="31" spans="1:34" s="21" customFormat="1">
      <c r="A31" s="2"/>
      <c r="B31" s="6"/>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6"/>
      <c r="AH31" s="23"/>
    </row>
    <row r="32" spans="1:34" s="21" customFormat="1">
      <c r="A32" s="2"/>
      <c r="B32" s="6"/>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6"/>
      <c r="AH32" s="23"/>
    </row>
    <row r="33" spans="1:34" s="21" customFormat="1">
      <c r="A33" s="2"/>
      <c r="B33" s="6"/>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6"/>
      <c r="AH33" s="23"/>
    </row>
    <row r="34" spans="1:34" s="21" customFormat="1" ht="9" customHeight="1">
      <c r="A34" s="2"/>
      <c r="B34" s="6"/>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6"/>
      <c r="AH34" s="23"/>
    </row>
    <row r="35" spans="1:34" ht="7.5" customHeight="1">
      <c r="A35" s="127" t="s">
        <v>21</v>
      </c>
      <c r="C35" s="44"/>
      <c r="D35" s="44"/>
      <c r="E35" s="44"/>
      <c r="F35" s="44"/>
      <c r="G35" s="44"/>
      <c r="H35" s="44"/>
      <c r="I35" s="44"/>
      <c r="J35" s="44"/>
      <c r="K35" s="44"/>
      <c r="L35" s="44"/>
      <c r="M35" s="44"/>
      <c r="N35" s="44"/>
      <c r="O35" s="44"/>
      <c r="P35" s="44"/>
      <c r="Q35" s="42"/>
      <c r="R35" s="44"/>
      <c r="S35" s="44"/>
      <c r="T35" s="44"/>
      <c r="U35" s="44"/>
      <c r="V35" s="44"/>
      <c r="W35" s="44"/>
      <c r="X35" s="44"/>
      <c r="Y35" s="44"/>
      <c r="Z35" s="44"/>
      <c r="AA35" s="44"/>
      <c r="AB35" s="44"/>
      <c r="AC35" s="46"/>
      <c r="AD35" s="46"/>
      <c r="AE35" s="46"/>
      <c r="AF35" s="46"/>
      <c r="AG35" s="27"/>
      <c r="AH35" s="47"/>
    </row>
    <row r="36" spans="1:34" ht="4.1500000000000004" customHeight="1">
      <c r="A36" s="45"/>
      <c r="C36" s="44"/>
      <c r="D36" s="44"/>
      <c r="E36" s="44"/>
      <c r="F36" s="44"/>
      <c r="G36" s="44"/>
      <c r="H36" s="44"/>
      <c r="I36" s="44"/>
      <c r="J36" s="44"/>
      <c r="K36" s="44"/>
      <c r="L36" s="44"/>
      <c r="M36" s="44"/>
      <c r="N36" s="44"/>
      <c r="O36" s="44"/>
      <c r="P36" s="44"/>
      <c r="Q36" s="42"/>
      <c r="R36" s="44"/>
      <c r="S36" s="44"/>
      <c r="T36" s="44"/>
      <c r="U36" s="44"/>
      <c r="V36" s="44"/>
      <c r="W36" s="44"/>
      <c r="X36" s="44"/>
      <c r="Y36" s="44"/>
      <c r="Z36" s="44"/>
      <c r="AA36" s="44"/>
      <c r="AB36" s="44"/>
      <c r="AC36" s="46"/>
      <c r="AD36" s="46"/>
      <c r="AE36" s="46"/>
      <c r="AF36" s="46"/>
      <c r="AG36" s="27"/>
      <c r="AH36" s="47"/>
    </row>
    <row r="37" spans="1:34" ht="15">
      <c r="A37" s="66" t="s">
        <v>35</v>
      </c>
      <c r="B37" s="225"/>
      <c r="C37" s="225"/>
      <c r="D37" s="225"/>
      <c r="E37" s="225"/>
      <c r="F37" s="222" t="s">
        <v>75</v>
      </c>
      <c r="G37" s="582">
        <f>COUNTA(G9:G17)</f>
        <v>9</v>
      </c>
      <c r="H37" s="583"/>
      <c r="I37" s="80"/>
      <c r="J37" s="80"/>
      <c r="K37" s="584" t="s">
        <v>98</v>
      </c>
      <c r="L37" s="585"/>
      <c r="M37" s="585"/>
      <c r="N37" s="585"/>
      <c r="O37" s="585"/>
      <c r="P37" s="585"/>
      <c r="Q37" s="585"/>
      <c r="R37" s="585"/>
      <c r="S37" s="585"/>
      <c r="T37" s="585"/>
      <c r="U37" s="585"/>
      <c r="V37" s="586"/>
      <c r="W37" s="106"/>
      <c r="X37" s="107"/>
      <c r="Y37" s="108" t="s">
        <v>17</v>
      </c>
      <c r="Z37" s="587" t="s">
        <v>104</v>
      </c>
      <c r="AA37" s="588"/>
      <c r="AB37" s="588"/>
      <c r="AC37" s="588"/>
      <c r="AD37" s="588"/>
      <c r="AE37" s="589"/>
      <c r="AG37" s="27"/>
      <c r="AH37" s="47"/>
    </row>
    <row r="38" spans="1:34" ht="14.25">
      <c r="A38" s="67" t="s">
        <v>39</v>
      </c>
      <c r="B38" s="226"/>
      <c r="C38" s="226"/>
      <c r="D38" s="226"/>
      <c r="E38" s="226"/>
      <c r="F38" s="220" t="s">
        <v>75</v>
      </c>
      <c r="G38" s="568">
        <f>COUNTA(D9:D17)-COUNTA(G9:G17)</f>
        <v>0</v>
      </c>
      <c r="H38" s="569"/>
      <c r="I38" s="20"/>
      <c r="J38" s="31"/>
      <c r="K38" s="596" t="s">
        <v>29</v>
      </c>
      <c r="L38" s="597"/>
      <c r="M38" s="597"/>
      <c r="N38" s="597"/>
      <c r="O38" s="597"/>
      <c r="P38" s="597"/>
      <c r="Q38" s="597"/>
      <c r="R38" s="597"/>
      <c r="S38" s="566" t="s">
        <v>90</v>
      </c>
      <c r="T38" s="566"/>
      <c r="U38" s="566" t="s">
        <v>30</v>
      </c>
      <c r="V38" s="567"/>
      <c r="W38" s="106"/>
      <c r="X38" s="107"/>
      <c r="Y38" s="65">
        <f>IF(G41=": -","0",COUNTIF(AF9:AF17,"&gt;=50")*100/G37)</f>
        <v>100</v>
      </c>
      <c r="Z38" s="137" t="s">
        <v>18</v>
      </c>
      <c r="AA38" s="138"/>
      <c r="AB38" s="138"/>
      <c r="AC38" s="139" t="str">
        <f>"%"&amp;ROUND(Y38,0)</f>
        <v>%100</v>
      </c>
      <c r="AD38" s="139"/>
      <c r="AE38" s="140"/>
      <c r="AG38" s="27"/>
      <c r="AH38" s="47"/>
    </row>
    <row r="39" spans="1:34" ht="14.25">
      <c r="A39" s="67" t="s">
        <v>10</v>
      </c>
      <c r="B39" s="226"/>
      <c r="C39" s="226"/>
      <c r="D39" s="226"/>
      <c r="E39" s="226"/>
      <c r="F39" s="220" t="s">
        <v>75</v>
      </c>
      <c r="G39" s="568">
        <f>COUNTIF(AF9:AF17,"&gt;=50")</f>
        <v>9</v>
      </c>
      <c r="H39" s="569"/>
      <c r="I39" s="570"/>
      <c r="J39" s="571"/>
      <c r="K39" s="167" t="s">
        <v>100</v>
      </c>
      <c r="L39" s="168"/>
      <c r="M39" s="122" t="s">
        <v>77</v>
      </c>
      <c r="N39" s="122"/>
      <c r="O39" s="123"/>
      <c r="P39" s="124" t="s">
        <v>86</v>
      </c>
      <c r="Q39" s="81"/>
      <c r="R39" s="132" t="s">
        <v>75</v>
      </c>
      <c r="S39" s="133">
        <f>COUNTIF(AF9:AF17,"&lt;50")</f>
        <v>0</v>
      </c>
      <c r="T39" s="111" t="s">
        <v>76</v>
      </c>
      <c r="U39" s="112" t="s">
        <v>74</v>
      </c>
      <c r="V39" s="153">
        <f>IF(S39=" "," ",100*S39/S44)</f>
        <v>0</v>
      </c>
      <c r="W39" s="95"/>
      <c r="X39" s="27"/>
      <c r="Y39" s="65">
        <f>100-Y38</f>
        <v>0</v>
      </c>
      <c r="Z39" s="34" t="s">
        <v>19</v>
      </c>
      <c r="AA39" s="35"/>
      <c r="AB39" s="35"/>
      <c r="AC39" s="79" t="str">
        <f>"%"&amp;ROUND(Y39,0)</f>
        <v>%0</v>
      </c>
      <c r="AD39" s="79"/>
      <c r="AE39" s="39"/>
      <c r="AG39" s="27"/>
      <c r="AH39" s="47"/>
    </row>
    <row r="40" spans="1:34" ht="14.25">
      <c r="A40" s="67" t="s">
        <v>11</v>
      </c>
      <c r="B40" s="226"/>
      <c r="C40" s="226"/>
      <c r="D40" s="226"/>
      <c r="E40" s="226"/>
      <c r="F40" s="220" t="s">
        <v>75</v>
      </c>
      <c r="G40" s="568">
        <f>COUNTIF(AF9:AF17,"&lt;50")</f>
        <v>0</v>
      </c>
      <c r="H40" s="569"/>
      <c r="I40" s="3"/>
      <c r="J40" s="31"/>
      <c r="K40" s="167" t="s">
        <v>78</v>
      </c>
      <c r="L40" s="168"/>
      <c r="M40" s="122" t="s">
        <v>77</v>
      </c>
      <c r="N40" s="122"/>
      <c r="O40" s="123"/>
      <c r="P40" s="124" t="s">
        <v>85</v>
      </c>
      <c r="Q40" s="81"/>
      <c r="R40" s="132" t="s">
        <v>75</v>
      </c>
      <c r="S40" s="133">
        <f>(COUNTIF(AF9:AF17,"&lt;60")-(COUNTIF(AF9:AF17,"&lt;50")))</f>
        <v>2</v>
      </c>
      <c r="T40" s="111" t="s">
        <v>76</v>
      </c>
      <c r="U40" s="112" t="s">
        <v>74</v>
      </c>
      <c r="V40" s="153">
        <f>IF(S40=" "," ",100*S40/S44)</f>
        <v>22.222222222222221</v>
      </c>
      <c r="W40" s="95"/>
      <c r="X40" s="27"/>
      <c r="Y40" s="93"/>
      <c r="Z40" s="40"/>
      <c r="AA40" s="35"/>
      <c r="AB40" s="35"/>
      <c r="AC40" s="35"/>
      <c r="AD40" s="35"/>
      <c r="AE40" s="39"/>
      <c r="AG40" s="27"/>
      <c r="AH40" s="47"/>
    </row>
    <row r="41" spans="1:34" ht="14.25" customHeight="1">
      <c r="A41" s="77" t="s">
        <v>107</v>
      </c>
      <c r="B41" s="78"/>
      <c r="C41" s="78"/>
      <c r="D41" s="78"/>
      <c r="E41" s="78"/>
      <c r="F41" s="130" t="s">
        <v>75</v>
      </c>
      <c r="G41" s="590">
        <f>IF(G9="","-",COUNTIF(AF9:AF17,"&gt;=50")/M3)</f>
        <v>1</v>
      </c>
      <c r="H41" s="591"/>
      <c r="I41" s="3"/>
      <c r="J41" s="56"/>
      <c r="K41" s="167" t="s">
        <v>79</v>
      </c>
      <c r="L41" s="168"/>
      <c r="M41" s="122" t="s">
        <v>77</v>
      </c>
      <c r="N41" s="122"/>
      <c r="O41" s="123"/>
      <c r="P41" s="124" t="s">
        <v>84</v>
      </c>
      <c r="Q41" s="81"/>
      <c r="R41" s="132" t="s">
        <v>75</v>
      </c>
      <c r="S41" s="133">
        <f>(COUNTIF(AF9:AF17,"&lt;70")-(COUNTIF(AF9:AF17,"&lt;60")))</f>
        <v>1</v>
      </c>
      <c r="T41" s="111" t="s">
        <v>76</v>
      </c>
      <c r="U41" s="112" t="s">
        <v>74</v>
      </c>
      <c r="V41" s="153">
        <f>IF(S41=" "," ",100*S41/S44)</f>
        <v>11.111111111111111</v>
      </c>
      <c r="W41" s="95"/>
      <c r="Y41" s="94"/>
      <c r="Z41" s="36"/>
      <c r="AA41" s="37"/>
      <c r="AB41" s="37"/>
      <c r="AC41" s="37"/>
      <c r="AD41" s="37"/>
      <c r="AE41" s="39"/>
      <c r="AG41" s="27"/>
      <c r="AH41" s="47"/>
    </row>
    <row r="42" spans="1:34" ht="14.25">
      <c r="A42" s="67" t="s">
        <v>15</v>
      </c>
      <c r="B42" s="68"/>
      <c r="C42" s="68"/>
      <c r="D42" s="68"/>
      <c r="E42" s="68"/>
      <c r="F42" s="220" t="s">
        <v>75</v>
      </c>
      <c r="G42" s="592">
        <f>MAX(AG9:AG17)</f>
        <v>91</v>
      </c>
      <c r="H42" s="593"/>
      <c r="I42" s="3"/>
      <c r="J42" s="32"/>
      <c r="K42" s="167" t="s">
        <v>80</v>
      </c>
      <c r="L42" s="168"/>
      <c r="M42" s="122" t="s">
        <v>77</v>
      </c>
      <c r="N42" s="122"/>
      <c r="O42" s="123"/>
      <c r="P42" s="124" t="s">
        <v>83</v>
      </c>
      <c r="Q42" s="81"/>
      <c r="R42" s="132" t="s">
        <v>75</v>
      </c>
      <c r="S42" s="133">
        <f>(COUNTIF(AF9:AF17,"&lt;85")-(COUNTIF(AF9:AF17,"&lt;70")))</f>
        <v>4</v>
      </c>
      <c r="T42" s="111" t="s">
        <v>76</v>
      </c>
      <c r="U42" s="112" t="s">
        <v>74</v>
      </c>
      <c r="V42" s="153">
        <f>IF(S42=" "," ",100*S42/S44)</f>
        <v>44.444444444444443</v>
      </c>
      <c r="W42" s="95"/>
      <c r="Y42" s="18"/>
      <c r="Z42" s="36"/>
      <c r="AA42" s="37"/>
      <c r="AB42" s="37"/>
      <c r="AC42" s="37"/>
      <c r="AD42" s="37"/>
      <c r="AE42" s="38"/>
      <c r="AG42" s="27"/>
      <c r="AH42" s="47"/>
    </row>
    <row r="43" spans="1:34" ht="14.25">
      <c r="A43" s="67" t="s">
        <v>16</v>
      </c>
      <c r="B43" s="68"/>
      <c r="C43" s="68"/>
      <c r="D43" s="68"/>
      <c r="E43" s="68"/>
      <c r="F43" s="220" t="s">
        <v>75</v>
      </c>
      <c r="G43" s="568">
        <f>MIN(AG9:AG17)</f>
        <v>52</v>
      </c>
      <c r="H43" s="569"/>
      <c r="I43" s="3"/>
      <c r="J43" s="32"/>
      <c r="K43" s="167" t="s">
        <v>81</v>
      </c>
      <c r="L43" s="168"/>
      <c r="M43" s="122" t="s">
        <v>77</v>
      </c>
      <c r="N43" s="122"/>
      <c r="O43" s="123"/>
      <c r="P43" s="124" t="s">
        <v>82</v>
      </c>
      <c r="Q43" s="81"/>
      <c r="R43" s="132" t="s">
        <v>75</v>
      </c>
      <c r="S43" s="133">
        <f>(COUNTIF(AF9:AF17,"&lt;101")-(COUNTIF(AF9:AF17,"&lt;85")))</f>
        <v>2</v>
      </c>
      <c r="T43" s="111" t="s">
        <v>76</v>
      </c>
      <c r="U43" s="112" t="s">
        <v>74</v>
      </c>
      <c r="V43" s="153">
        <f>IF(S43=" "," ",100*S43/S44)</f>
        <v>22.222222222222221</v>
      </c>
      <c r="W43" s="95"/>
      <c r="Y43" s="18"/>
      <c r="Z43" s="141"/>
      <c r="AA43" s="136"/>
      <c r="AB43" s="136"/>
      <c r="AC43" s="136"/>
      <c r="AD43" s="136"/>
      <c r="AE43" s="38"/>
      <c r="AG43" s="27"/>
      <c r="AH43" s="47"/>
    </row>
    <row r="44" spans="1:34" ht="13.5">
      <c r="A44" s="69" t="s">
        <v>65</v>
      </c>
      <c r="B44" s="70"/>
      <c r="C44" s="70"/>
      <c r="D44" s="70"/>
      <c r="E44" s="70"/>
      <c r="F44" s="221" t="s">
        <v>75</v>
      </c>
      <c r="G44" s="594">
        <f>IF(AF19="0","0",ROUND(AVERAGE(AG9:AG17),0))</f>
        <v>73</v>
      </c>
      <c r="H44" s="595"/>
      <c r="I44" s="3"/>
      <c r="J44" s="32"/>
      <c r="K44" s="572" t="s">
        <v>31</v>
      </c>
      <c r="L44" s="573"/>
      <c r="M44" s="573"/>
      <c r="N44" s="573"/>
      <c r="O44" s="573"/>
      <c r="P44" s="573"/>
      <c r="Q44" s="573"/>
      <c r="R44" s="134" t="s">
        <v>75</v>
      </c>
      <c r="S44" s="145">
        <f>SUM(S39:S43)</f>
        <v>9</v>
      </c>
      <c r="T44" s="110" t="s">
        <v>76</v>
      </c>
      <c r="U44" s="135" t="s">
        <v>74</v>
      </c>
      <c r="V44" s="154">
        <f>SUM(V40:V43)</f>
        <v>100</v>
      </c>
      <c r="W44" s="96"/>
      <c r="Y44" s="44"/>
      <c r="Z44" s="142"/>
      <c r="AA44" s="143"/>
      <c r="AB44" s="143"/>
      <c r="AC44" s="143"/>
      <c r="AD44" s="143"/>
      <c r="AE44" s="144"/>
      <c r="AF44" s="46"/>
      <c r="AG44" s="27"/>
      <c r="AH44" s="47"/>
    </row>
    <row r="45" spans="1:34" ht="12.75" customHeight="1">
      <c r="A45" s="45"/>
      <c r="C45" s="44"/>
      <c r="D45" s="44"/>
      <c r="E45" s="44"/>
      <c r="F45" s="44"/>
      <c r="G45" s="44"/>
      <c r="H45" s="44"/>
      <c r="I45" s="44"/>
      <c r="J45" s="57"/>
      <c r="K45" s="33"/>
      <c r="L45" s="18"/>
      <c r="M45" s="20"/>
      <c r="N45" s="20"/>
      <c r="O45" s="57"/>
      <c r="P45" s="57"/>
      <c r="Q45" s="41"/>
      <c r="R45" s="57"/>
      <c r="S45" s="57"/>
      <c r="T45" s="57"/>
      <c r="U45" s="97"/>
      <c r="V45" s="44"/>
      <c r="W45" s="44"/>
      <c r="X45" s="44"/>
      <c r="Y45" s="44"/>
      <c r="Z45" s="44"/>
      <c r="AA45" s="44"/>
      <c r="AB45" s="44"/>
      <c r="AC45" s="46"/>
      <c r="AD45" s="46"/>
      <c r="AE45" s="46"/>
      <c r="AF45" s="46"/>
      <c r="AG45" s="27"/>
      <c r="AH45" s="47"/>
    </row>
    <row r="46" spans="1:34" ht="13.5" customHeight="1">
      <c r="A46" s="535" t="s">
        <v>32</v>
      </c>
      <c r="B46" s="536"/>
      <c r="C46" s="536"/>
      <c r="D46" s="536"/>
      <c r="E46" s="536"/>
      <c r="F46" s="536"/>
      <c r="G46" s="536"/>
      <c r="H46" s="536"/>
      <c r="I46" s="536"/>
      <c r="J46" s="536"/>
      <c r="K46" s="536"/>
      <c r="L46" s="536"/>
      <c r="M46" s="536"/>
      <c r="N46" s="536"/>
      <c r="O46" s="536"/>
      <c r="P46" s="536"/>
      <c r="Q46" s="536"/>
      <c r="R46" s="536"/>
      <c r="S46" s="537"/>
      <c r="T46" s="523" t="s">
        <v>12</v>
      </c>
      <c r="U46" s="524"/>
      <c r="V46" s="524"/>
      <c r="W46" s="524"/>
      <c r="X46" s="524"/>
      <c r="Y46" s="524"/>
      <c r="Z46" s="524"/>
      <c r="AA46" s="525"/>
      <c r="AB46" s="523" t="s">
        <v>13</v>
      </c>
      <c r="AC46" s="524"/>
      <c r="AD46" s="524"/>
      <c r="AE46" s="524"/>
      <c r="AF46" s="524"/>
      <c r="AG46" s="525"/>
      <c r="AH46" s="6"/>
    </row>
    <row r="47" spans="1:34" ht="12.75" customHeight="1">
      <c r="A47" s="540" t="s">
        <v>102</v>
      </c>
      <c r="B47" s="541"/>
      <c r="C47" s="541"/>
      <c r="D47" s="541"/>
      <c r="E47" s="541"/>
      <c r="F47" s="541"/>
      <c r="G47" s="541"/>
      <c r="H47" s="541"/>
      <c r="I47" s="541"/>
      <c r="J47" s="541"/>
      <c r="K47" s="541"/>
      <c r="L47" s="541"/>
      <c r="M47" s="541"/>
      <c r="N47" s="541"/>
      <c r="O47" s="541"/>
      <c r="P47" s="541"/>
      <c r="Q47" s="541"/>
      <c r="R47" s="541"/>
      <c r="S47" s="542"/>
      <c r="T47" s="526"/>
      <c r="U47" s="527"/>
      <c r="V47" s="527"/>
      <c r="W47" s="527"/>
      <c r="X47" s="527"/>
      <c r="Y47" s="527"/>
      <c r="Z47" s="527"/>
      <c r="AA47" s="528"/>
      <c r="AB47" s="50"/>
      <c r="AC47" s="48"/>
      <c r="AD47" s="48"/>
      <c r="AE47" s="48"/>
      <c r="AF47" s="48"/>
      <c r="AG47" s="51"/>
      <c r="AH47" s="6"/>
    </row>
    <row r="48" spans="1:34">
      <c r="A48" s="543"/>
      <c r="B48" s="544"/>
      <c r="C48" s="544"/>
      <c r="D48" s="544"/>
      <c r="E48" s="544"/>
      <c r="F48" s="544"/>
      <c r="G48" s="544"/>
      <c r="H48" s="544"/>
      <c r="I48" s="544"/>
      <c r="J48" s="544"/>
      <c r="K48" s="544"/>
      <c r="L48" s="544"/>
      <c r="M48" s="544"/>
      <c r="N48" s="544"/>
      <c r="O48" s="544"/>
      <c r="P48" s="544"/>
      <c r="Q48" s="544"/>
      <c r="R48" s="544"/>
      <c r="S48" s="545"/>
      <c r="T48" s="526"/>
      <c r="U48" s="527"/>
      <c r="V48" s="527"/>
      <c r="W48" s="527"/>
      <c r="X48" s="527"/>
      <c r="Y48" s="527"/>
      <c r="Z48" s="527"/>
      <c r="AA48" s="528"/>
      <c r="AB48" s="53"/>
      <c r="AC48" s="49"/>
      <c r="AD48" s="49"/>
      <c r="AE48" s="49"/>
      <c r="AF48" s="49"/>
      <c r="AG48" s="52"/>
      <c r="AH48" s="6"/>
    </row>
    <row r="49" spans="1:34">
      <c r="A49" s="543"/>
      <c r="B49" s="544"/>
      <c r="C49" s="544"/>
      <c r="D49" s="544"/>
      <c r="E49" s="544"/>
      <c r="F49" s="544"/>
      <c r="G49" s="544"/>
      <c r="H49" s="544"/>
      <c r="I49" s="544"/>
      <c r="J49" s="544"/>
      <c r="K49" s="544"/>
      <c r="L49" s="544"/>
      <c r="M49" s="544"/>
      <c r="N49" s="544"/>
      <c r="O49" s="544"/>
      <c r="P49" s="544"/>
      <c r="Q49" s="544"/>
      <c r="R49" s="544"/>
      <c r="S49" s="545"/>
      <c r="T49" s="526"/>
      <c r="U49" s="527"/>
      <c r="V49" s="527"/>
      <c r="W49" s="527"/>
      <c r="X49" s="527"/>
      <c r="Y49" s="527"/>
      <c r="Z49" s="527"/>
      <c r="AA49" s="528"/>
      <c r="AB49" s="53"/>
      <c r="AC49" s="49"/>
      <c r="AD49" s="49"/>
      <c r="AE49" s="49"/>
      <c r="AF49" s="49"/>
      <c r="AG49" s="52"/>
      <c r="AH49" s="6"/>
    </row>
    <row r="50" spans="1:34">
      <c r="A50" s="543"/>
      <c r="B50" s="544"/>
      <c r="C50" s="544"/>
      <c r="D50" s="544"/>
      <c r="E50" s="544"/>
      <c r="F50" s="544"/>
      <c r="G50" s="544"/>
      <c r="H50" s="544"/>
      <c r="I50" s="544"/>
      <c r="J50" s="544"/>
      <c r="K50" s="544"/>
      <c r="L50" s="544"/>
      <c r="M50" s="544"/>
      <c r="N50" s="544"/>
      <c r="O50" s="544"/>
      <c r="P50" s="544"/>
      <c r="Q50" s="544"/>
      <c r="R50" s="544"/>
      <c r="S50" s="545"/>
      <c r="T50" s="532" t="str">
        <f>Genel!D12</f>
        <v>xxx</v>
      </c>
      <c r="U50" s="533"/>
      <c r="V50" s="533"/>
      <c r="W50" s="533"/>
      <c r="X50" s="533"/>
      <c r="Y50" s="533"/>
      <c r="Z50" s="533"/>
      <c r="AA50" s="534"/>
      <c r="AB50" s="532" t="str">
        <f>Genel!D12</f>
        <v>xxx</v>
      </c>
      <c r="AC50" s="533"/>
      <c r="AD50" s="533"/>
      <c r="AE50" s="533"/>
      <c r="AF50" s="533"/>
      <c r="AG50" s="534"/>
      <c r="AH50" s="6"/>
    </row>
    <row r="51" spans="1:34">
      <c r="A51" s="543"/>
      <c r="B51" s="544"/>
      <c r="C51" s="544"/>
      <c r="D51" s="544"/>
      <c r="E51" s="544"/>
      <c r="F51" s="544"/>
      <c r="G51" s="544"/>
      <c r="H51" s="544"/>
      <c r="I51" s="544"/>
      <c r="J51" s="544"/>
      <c r="K51" s="544"/>
      <c r="L51" s="544"/>
      <c r="M51" s="544"/>
      <c r="N51" s="544"/>
      <c r="O51" s="544"/>
      <c r="P51" s="544"/>
      <c r="Q51" s="544"/>
      <c r="R51" s="544"/>
      <c r="S51" s="545"/>
      <c r="T51" s="514" t="str">
        <f>Genel!D13</f>
        <v>Vefa  Lisesi</v>
      </c>
      <c r="U51" s="515"/>
      <c r="V51" s="515"/>
      <c r="W51" s="515"/>
      <c r="X51" s="515"/>
      <c r="Y51" s="515"/>
      <c r="Z51" s="515"/>
      <c r="AA51" s="516"/>
      <c r="AB51" s="514" t="str">
        <f>Genel!D11</f>
        <v>xxx</v>
      </c>
      <c r="AC51" s="515"/>
      <c r="AD51" s="515"/>
      <c r="AE51" s="515"/>
      <c r="AF51" s="515"/>
      <c r="AG51" s="516"/>
      <c r="AH51" s="6"/>
    </row>
    <row r="52" spans="1:34" ht="18.75" customHeight="1">
      <c r="A52" s="546"/>
      <c r="B52" s="547"/>
      <c r="C52" s="547"/>
      <c r="D52" s="547"/>
      <c r="E52" s="547"/>
      <c r="F52" s="547"/>
      <c r="G52" s="547"/>
      <c r="H52" s="547"/>
      <c r="I52" s="547"/>
      <c r="J52" s="547"/>
      <c r="K52" s="547"/>
      <c r="L52" s="547"/>
      <c r="M52" s="547"/>
      <c r="N52" s="547"/>
      <c r="O52" s="547"/>
      <c r="P52" s="547"/>
      <c r="Q52" s="547"/>
      <c r="R52" s="547"/>
      <c r="S52" s="548"/>
      <c r="T52" s="529" t="str">
        <f>Genel!D14</f>
        <v>2. Yabancı Dil Fransızca Zümresi</v>
      </c>
      <c r="U52" s="530"/>
      <c r="V52" s="530"/>
      <c r="W52" s="530"/>
      <c r="X52" s="530"/>
      <c r="Y52" s="530"/>
      <c r="Z52" s="530"/>
      <c r="AA52" s="531"/>
      <c r="AB52" s="517" t="s">
        <v>14</v>
      </c>
      <c r="AC52" s="518"/>
      <c r="AD52" s="518"/>
      <c r="AE52" s="518"/>
      <c r="AF52" s="518"/>
      <c r="AG52" s="519"/>
      <c r="AH52" s="6"/>
    </row>
    <row r="53" spans="1:34" ht="9" customHeight="1">
      <c r="AH53" s="6"/>
    </row>
  </sheetData>
  <sheetProtection formatCells="0" formatColumns="0" formatRows="0" insertColumns="0" insertRows="0" insertHyperlinks="0" deleteColumns="0" deleteRows="0" sort="0" autoFilter="0" pivotTables="0"/>
  <mergeCells count="53">
    <mergeCell ref="A12:B12"/>
    <mergeCell ref="A1:AH1"/>
    <mergeCell ref="D3:E3"/>
    <mergeCell ref="N3:R3"/>
    <mergeCell ref="V3:X3"/>
    <mergeCell ref="A6:F6"/>
    <mergeCell ref="AF6:AG6"/>
    <mergeCell ref="A7:F7"/>
    <mergeCell ref="A8:B8"/>
    <mergeCell ref="A9:B9"/>
    <mergeCell ref="A10:B10"/>
    <mergeCell ref="A11:B11"/>
    <mergeCell ref="A18:F18"/>
    <mergeCell ref="A19:F19"/>
    <mergeCell ref="A20:F20"/>
    <mergeCell ref="A21:F21"/>
    <mergeCell ref="A13:B13"/>
    <mergeCell ref="A14:B14"/>
    <mergeCell ref="A15:B15"/>
    <mergeCell ref="A16:B16"/>
    <mergeCell ref="A17:B17"/>
    <mergeCell ref="AF21:AF22"/>
    <mergeCell ref="AG21:AG22"/>
    <mergeCell ref="A22:F22"/>
    <mergeCell ref="A24:AG24"/>
    <mergeCell ref="G37:H37"/>
    <mergeCell ref="K37:V37"/>
    <mergeCell ref="Z37:AE37"/>
    <mergeCell ref="K44:Q44"/>
    <mergeCell ref="G38:H38"/>
    <mergeCell ref="K38:R38"/>
    <mergeCell ref="S38:T38"/>
    <mergeCell ref="U38:V38"/>
    <mergeCell ref="G39:H39"/>
    <mergeCell ref="I39:J39"/>
    <mergeCell ref="G40:H40"/>
    <mergeCell ref="G41:H41"/>
    <mergeCell ref="G42:H42"/>
    <mergeCell ref="G43:H43"/>
    <mergeCell ref="G44:H44"/>
    <mergeCell ref="AB51:AG51"/>
    <mergeCell ref="T52:AA52"/>
    <mergeCell ref="AB52:AG52"/>
    <mergeCell ref="A46:S46"/>
    <mergeCell ref="T46:AA46"/>
    <mergeCell ref="AB46:AG46"/>
    <mergeCell ref="A47:S52"/>
    <mergeCell ref="T47:AA47"/>
    <mergeCell ref="T48:AA48"/>
    <mergeCell ref="T49:AA49"/>
    <mergeCell ref="T50:AA50"/>
    <mergeCell ref="AB50:AG50"/>
    <mergeCell ref="T51:AA51"/>
  </mergeCells>
  <dataValidations count="2">
    <dataValidation type="decimal" allowBlank="1" showInputMessage="1" showErrorMessage="1" errorTitle="Yanlış Değer Girişi" error="Puan değerinin üstünde bir not girdiniz." sqref="S9:AE17 G9:Q17">
      <formula1>0</formula1>
      <formula2>G$7</formula2>
    </dataValidation>
    <dataValidation type="decimal" allowBlank="1" showInputMessage="1" showErrorMessage="1" errorTitle="Değer fazlası ahatası" error="10'dan fazla bir değer girişi yaptınız." sqref="G7:AE7">
      <formula1>0</formula1>
      <formula2>50</formula2>
    </dataValidation>
  </dataValidations>
  <printOptions horizontalCentered="1"/>
  <pageMargins left="0.21135265700483091" right="9.5108695652173919E-2" top="0.26" bottom="0.19" header="0.27" footer="0.19685039370078741"/>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12</vt:i4>
      </vt:variant>
    </vt:vector>
  </HeadingPairs>
  <TitlesOfParts>
    <vt:vector size="27" baseType="lpstr">
      <vt:lpstr>Genel</vt:lpstr>
      <vt:lpstr>Konular</vt:lpstr>
      <vt:lpstr>A</vt:lpstr>
      <vt:lpstr>B</vt:lpstr>
      <vt:lpstr>C</vt:lpstr>
      <vt:lpstr>D</vt:lpstr>
      <vt:lpstr>A2</vt:lpstr>
      <vt:lpstr>B2</vt:lpstr>
      <vt:lpstr>C2</vt:lpstr>
      <vt:lpstr>D2</vt:lpstr>
      <vt:lpstr>A3</vt:lpstr>
      <vt:lpstr>B3</vt:lpstr>
      <vt:lpstr>C3</vt:lpstr>
      <vt:lpstr>D3</vt:lpstr>
      <vt:lpstr>TÜMÜ-3</vt:lpstr>
      <vt:lpstr>A!Druckbereich</vt:lpstr>
      <vt:lpstr>'A2'!Druckbereich</vt:lpstr>
      <vt:lpstr>'A3'!Druckbereich</vt:lpstr>
      <vt:lpstr>B!Druckbereich</vt:lpstr>
      <vt:lpstr>'B2'!Druckbereich</vt:lpstr>
      <vt:lpstr>'B3'!Druckbereich</vt:lpstr>
      <vt:lpstr>'C'!Druckbereich</vt:lpstr>
      <vt:lpstr>'C2'!Druckbereich</vt:lpstr>
      <vt:lpstr>'C3'!Druckbereich</vt:lpstr>
      <vt:lpstr>D!Druckbereich</vt:lpstr>
      <vt:lpstr>'D2'!Druckbereich</vt:lpstr>
      <vt:lpstr>'D3'!Druckbereich</vt:lpstr>
    </vt:vector>
  </TitlesOfParts>
  <Company>F_s_M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OEM</dc:creator>
  <cp:lastModifiedBy>Pasch</cp:lastModifiedBy>
  <cp:lastPrinted>2013-10-20T00:52:44Z</cp:lastPrinted>
  <dcterms:created xsi:type="dcterms:W3CDTF">2011-08-18T07:49:04Z</dcterms:created>
  <dcterms:modified xsi:type="dcterms:W3CDTF">2020-02-29T19:18:27Z</dcterms:modified>
</cp:coreProperties>
</file>